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Hoja1!$A$1:$I$152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3" i="1" l="1"/>
  <c r="C133" i="1"/>
  <c r="I106" i="1"/>
  <c r="C137" i="1"/>
  <c r="D132" i="1"/>
  <c r="I110" i="1"/>
  <c r="D106" i="1"/>
  <c r="D111" i="1" l="1"/>
  <c r="D124" i="1"/>
  <c r="D110" i="1"/>
  <c r="D115" i="1"/>
  <c r="D114" i="1"/>
  <c r="D113" i="1"/>
  <c r="D112" i="1"/>
  <c r="D119" i="1" l="1"/>
  <c r="D122" i="1"/>
  <c r="D128" i="1" l="1"/>
  <c r="D131" i="1"/>
  <c r="B139" i="1" l="1"/>
  <c r="H112" i="1"/>
  <c r="C138" i="1" l="1"/>
  <c r="I100" i="1"/>
  <c r="D129" i="1" l="1"/>
  <c r="D116" i="1" l="1"/>
  <c r="D126" i="1"/>
  <c r="C139" i="1" l="1"/>
  <c r="D108" i="1" l="1"/>
  <c r="D107" i="1"/>
  <c r="D109" i="1"/>
  <c r="I112" i="1" l="1"/>
</calcChain>
</file>

<file path=xl/sharedStrings.xml><?xml version="1.0" encoding="utf-8"?>
<sst xmlns="http://schemas.openxmlformats.org/spreadsheetml/2006/main" count="587" uniqueCount="284">
  <si>
    <t>Republica Dominicana</t>
  </si>
  <si>
    <t>SERVICIO NACIONAL DE SALUD</t>
  </si>
  <si>
    <t>Fecha</t>
  </si>
  <si>
    <t>Referencia Proceso de Compra</t>
  </si>
  <si>
    <t>Núm.  Orden de Compra o Servicios</t>
  </si>
  <si>
    <t>Núm. De Factura Fiscal NCF</t>
  </si>
  <si>
    <t>Fuente Financiamiento  (FR-VS)</t>
  </si>
  <si>
    <t>Beneficiario</t>
  </si>
  <si>
    <t>Rubro</t>
  </si>
  <si>
    <t>Núm. Cta. Objetal del Gasto</t>
  </si>
  <si>
    <t>Valor</t>
  </si>
  <si>
    <t>Sub-Total Compras RD$</t>
  </si>
  <si>
    <t>RESUMEN DE COMPRAS DE BIENES O SERVICIOS POR CUENTA:</t>
  </si>
  <si>
    <t>RESUMEN DE PROCESO SEGÚN MODALIDAD:</t>
  </si>
  <si>
    <t>CUENTAS Núm.</t>
  </si>
  <si>
    <t>CANTIDAD</t>
  </si>
  <si>
    <t>MONTO</t>
  </si>
  <si>
    <t>TIPO</t>
  </si>
  <si>
    <t>Contratación Directa (compra directa)</t>
  </si>
  <si>
    <t>Contratación Menor (compra menor)</t>
  </si>
  <si>
    <t>Contratación Simplificada (Comparación de precio)</t>
  </si>
  <si>
    <t>TOTAL RESUMEN</t>
  </si>
  <si>
    <t xml:space="preserve">TOTAL COMPRAS       </t>
  </si>
  <si>
    <t>Gestión del proceso</t>
  </si>
  <si>
    <t>TIPO DE GESTIÓN DEL PROCESO</t>
  </si>
  <si>
    <t>A través del portal (SECP)</t>
  </si>
  <si>
    <t>Fuera del Portal (fuera del SECP)</t>
  </si>
  <si>
    <t>CERTIFICO CORRECTO:</t>
  </si>
  <si>
    <t>__________________________</t>
  </si>
  <si>
    <t>ENC. DE COMPRAS:__________________________</t>
  </si>
  <si>
    <t>DIRECTOR</t>
  </si>
  <si>
    <t>ADMINISTRADOR:</t>
  </si>
  <si>
    <t>Nota 1: La referencia del proceso de compra se corresponde al expediente del proceso</t>
  </si>
  <si>
    <t xml:space="preserve">ADQUISICION DE REACTIVOS DE LABORATORIO </t>
  </si>
  <si>
    <t>2026-00212</t>
  </si>
  <si>
    <t xml:space="preserve">JEAN CARLOS BASULTO LOPEZ </t>
  </si>
  <si>
    <t>2026-0165</t>
  </si>
  <si>
    <t>HPIC-DAF-CM-2026-0055</t>
  </si>
  <si>
    <r>
      <rPr>
        <b/>
        <sz val="14"/>
        <color theme="1"/>
        <rFont val="Calibri"/>
        <family val="2"/>
        <scheme val="minor"/>
      </rPr>
      <t>ESTABLECIMIENTO</t>
    </r>
    <r>
      <rPr>
        <b/>
        <sz val="12"/>
        <color theme="1"/>
        <rFont val="Calibri"/>
        <family val="2"/>
        <scheme val="minor"/>
      </rPr>
      <t>__HOSPITAL PROVINCIAL INMACULADA CONCEPCION______________________REGIÓN__CIBAO SUR 2___________________</t>
    </r>
  </si>
  <si>
    <t>E450000000669</t>
  </si>
  <si>
    <t>FR</t>
  </si>
  <si>
    <t>HIC-CCC-CP-2026-0165</t>
  </si>
  <si>
    <t>E450000009163</t>
  </si>
  <si>
    <t xml:space="preserve">INAPA </t>
  </si>
  <si>
    <t xml:space="preserve">ADQUISICION DE SERVICIOS DE AGUA POTABLE </t>
  </si>
  <si>
    <t>HPIC-DAF-CD-2026-0092</t>
  </si>
  <si>
    <t>2026-00241</t>
  </si>
  <si>
    <t>B1500000064</t>
  </si>
  <si>
    <t>VS</t>
  </si>
  <si>
    <t>RAFAEL ARTURO ESTEVEZ HERNANEZ</t>
  </si>
  <si>
    <t xml:space="preserve">ADQUISICION DE UNIFORMES </t>
  </si>
  <si>
    <t>HPIC-DAF-CD-2026-0095</t>
  </si>
  <si>
    <t>2026-00245</t>
  </si>
  <si>
    <t>E450000000050</t>
  </si>
  <si>
    <t xml:space="preserve">CALCA MUSICA ELECTRONICA, SRL </t>
  </si>
  <si>
    <t xml:space="preserve">ADQUISICION DE MAGAFONO Y VARIOS ARTICULOS </t>
  </si>
  <si>
    <t>HPIC-DAF-CD-2026-0100</t>
  </si>
  <si>
    <t>2026-00249</t>
  </si>
  <si>
    <t>E450000000089</t>
  </si>
  <si>
    <t xml:space="preserve">DISTRIBUIDORA BASULTO, EIRL </t>
  </si>
  <si>
    <t xml:space="preserve">COMPRA DE MEDICAMENTOS </t>
  </si>
  <si>
    <t>HPIC-DAF-CM-2026-0027</t>
  </si>
  <si>
    <t>2026-00106</t>
  </si>
  <si>
    <t>E450000000670</t>
  </si>
  <si>
    <t>HPIC-DAF-CD-2026-0056</t>
  </si>
  <si>
    <t>2026-00165</t>
  </si>
  <si>
    <t>B1500000129</t>
  </si>
  <si>
    <t xml:space="preserve">ADAVAS DEL NORTE SRL </t>
  </si>
  <si>
    <t>ADQUISICION DE PICADERA PARA DIVERSAS ACTIVIDADES</t>
  </si>
  <si>
    <t>E450000000055</t>
  </si>
  <si>
    <t>HPIC-DAF-CD-2026-0101</t>
  </si>
  <si>
    <t>2026-00250</t>
  </si>
  <si>
    <t>B1500000399</t>
  </si>
  <si>
    <t>FELICIA ANTONIA LOPEZ MATA</t>
  </si>
  <si>
    <t xml:space="preserve">ADQUISICION DE MATERIAL GASTABLE MEDICO </t>
  </si>
  <si>
    <t>HPIC-DAF-CD-2026-0039</t>
  </si>
  <si>
    <t>2026-00115</t>
  </si>
  <si>
    <t>E450000000465</t>
  </si>
  <si>
    <t xml:space="preserve">SUPERMERCADO MAMA LOLA, SRL </t>
  </si>
  <si>
    <t xml:space="preserve">ADQUISICION DE FUNDAS </t>
  </si>
  <si>
    <t>HPIC-DAF-CM-2026-0022</t>
  </si>
  <si>
    <t>2026-00104</t>
  </si>
  <si>
    <t>B1500001572</t>
  </si>
  <si>
    <t xml:space="preserve">ROJAS &amp; SERRANO SUPPLIES, SRL </t>
  </si>
  <si>
    <t>ADQUISICION DE MATERIAL GASTABLE DE OFICINA</t>
  </si>
  <si>
    <t>E450000000464</t>
  </si>
  <si>
    <t>HPIC-DAF-CD-2026-0072</t>
  </si>
  <si>
    <t>2026-00193</t>
  </si>
  <si>
    <t>E450000000457</t>
  </si>
  <si>
    <t>ADQUISICION DE ALIMENTO ARROZ</t>
  </si>
  <si>
    <t>E450000000458</t>
  </si>
  <si>
    <t>HPIC-DAF-CM-2026-0048</t>
  </si>
  <si>
    <t>2026-00209</t>
  </si>
  <si>
    <t>E450000000460</t>
  </si>
  <si>
    <t xml:space="preserve">ADQUISICION DE PROVICIONES </t>
  </si>
  <si>
    <t>E450000000453</t>
  </si>
  <si>
    <t>2026-0168</t>
  </si>
  <si>
    <t>E450000151060</t>
  </si>
  <si>
    <t>COMPAÑÍA DOMINICANA DE TELEFONO, SA</t>
  </si>
  <si>
    <t>SERVICIO TELEFONICO</t>
  </si>
  <si>
    <t>2026-0169</t>
  </si>
  <si>
    <t>E450000151061</t>
  </si>
  <si>
    <t xml:space="preserve">SERVICIO DE INTERNET </t>
  </si>
  <si>
    <t>E450000000447</t>
  </si>
  <si>
    <t>E450000000446</t>
  </si>
  <si>
    <t>HPIC-DAF-CM-2026-0020</t>
  </si>
  <si>
    <t>2026-00096</t>
  </si>
  <si>
    <t>E450000000467</t>
  </si>
  <si>
    <t>ADQUISICION DE MATERIALES GASTABLES DE LIMPIEZA</t>
  </si>
  <si>
    <t>HPIC-DAF-CD-2026-0083</t>
  </si>
  <si>
    <t>2026-00196</t>
  </si>
  <si>
    <t>E450000000059</t>
  </si>
  <si>
    <t xml:space="preserve">OXIJAYA, SRL </t>
  </si>
  <si>
    <t xml:space="preserve">ADQUISICION DE THERMOS DE OXIGENO </t>
  </si>
  <si>
    <t>HPIC-DAF-CD-2026-0079</t>
  </si>
  <si>
    <t>2026-00207</t>
  </si>
  <si>
    <t>B1500000205</t>
  </si>
  <si>
    <t>SUPLIDORA GHSR, SRL</t>
  </si>
  <si>
    <t>ADQUISICION DE MATERIAL GASTABLE DE DESPENSA</t>
  </si>
  <si>
    <t>HPIC-DAF-CD-2026-0087</t>
  </si>
  <si>
    <t>2026-00214</t>
  </si>
  <si>
    <t>B1500000003</t>
  </si>
  <si>
    <t xml:space="preserve">RESINACODI, SRL </t>
  </si>
  <si>
    <t>ADQUISICION DE LAVADO DE GENERADOR DE PLANTA</t>
  </si>
  <si>
    <t>HPIC-DAF-CD-2026-0089</t>
  </si>
  <si>
    <t>2026-00229</t>
  </si>
  <si>
    <t>B1500000002</t>
  </si>
  <si>
    <t>MAILON FIGUEROA CONSTRUCTORA I</t>
  </si>
  <si>
    <t>ADQUISICION DE SERVICIOS DE REPARACION DE FARMACIA</t>
  </si>
  <si>
    <t>HPIC-DAF-CD-2026-0070</t>
  </si>
  <si>
    <t>2026-00184</t>
  </si>
  <si>
    <t xml:space="preserve">ADQUISICION DE VARIOS SERVICIOS DE REPARACION </t>
  </si>
  <si>
    <t>HPIC-DAF-CM-2026-0058</t>
  </si>
  <si>
    <t>2026-00258</t>
  </si>
  <si>
    <t>B1500000208</t>
  </si>
  <si>
    <t>HPIC-DAF-CD-2026-0103</t>
  </si>
  <si>
    <t>2026-00260</t>
  </si>
  <si>
    <t>E450000000628</t>
  </si>
  <si>
    <t xml:space="preserve">FERRETERIA CAROLINA, SRL </t>
  </si>
  <si>
    <t>ADQUISICION DE MATERIALES DE PLOMERIA</t>
  </si>
  <si>
    <t>HPIC-DAF-CD-2026-0096</t>
  </si>
  <si>
    <t>2026-00246</t>
  </si>
  <si>
    <t>E450000000606</t>
  </si>
  <si>
    <t xml:space="preserve">J M DANYEL TECHNOLOGY, SRL </t>
  </si>
  <si>
    <t>ADQUISICION DE SIILAS, ESCRITORIO Y ARCHIVOS</t>
  </si>
  <si>
    <t>E450000000482</t>
  </si>
  <si>
    <t>B1500001579</t>
  </si>
  <si>
    <t>E450000000470</t>
  </si>
  <si>
    <t>E450000000485</t>
  </si>
  <si>
    <t>E450000000481</t>
  </si>
  <si>
    <t>E450000000474</t>
  </si>
  <si>
    <t>E450000000473</t>
  </si>
  <si>
    <t>HPIC-DAF-CD-2025-0064</t>
  </si>
  <si>
    <t>2025-00286</t>
  </si>
  <si>
    <t>E450000013508</t>
  </si>
  <si>
    <t xml:space="preserve">BIONUCLEAR, SA </t>
  </si>
  <si>
    <t>ADQUISICION DE SISTEMA INFORMATICO DE LABORATORIO</t>
  </si>
  <si>
    <t>HPIC-DAF-CD-2026-0050</t>
  </si>
  <si>
    <t>2026-00157</t>
  </si>
  <si>
    <t>B1500001455</t>
  </si>
  <si>
    <t xml:space="preserve">AGUA DENNI, SRL </t>
  </si>
  <si>
    <t xml:space="preserve">ADQUISICION DE AGUA PARA USO DEL HOSPITAL </t>
  </si>
  <si>
    <t>REPORTE DE ÓRDENES DE COMPRAS O SERVICIOS EFECTUADAS DURANTE EL MES AGOSTO 2026</t>
  </si>
  <si>
    <t>E450000000492</t>
  </si>
  <si>
    <t>E450000000493</t>
  </si>
  <si>
    <t>HPIC-DAF-CD-2026-0037</t>
  </si>
  <si>
    <t>2026-00112</t>
  </si>
  <si>
    <t>E450000000469</t>
  </si>
  <si>
    <t>HPIC-DAF-CM-2026-0053</t>
  </si>
  <si>
    <t>2026-00222</t>
  </si>
  <si>
    <t>E450000000092</t>
  </si>
  <si>
    <t xml:space="preserve">DELMEDICAL, SRL </t>
  </si>
  <si>
    <t>E450000000706</t>
  </si>
  <si>
    <t>HPIC-DAF-CM-2026-0050</t>
  </si>
  <si>
    <t>2026-00234</t>
  </si>
  <si>
    <t>E450000011332</t>
  </si>
  <si>
    <t>FARMACO QUIMICA NACIONAL, SA</t>
  </si>
  <si>
    <t>HPIC-DAF-CM-2026-0049</t>
  </si>
  <si>
    <t>2026-00226</t>
  </si>
  <si>
    <t>E450000000153</t>
  </si>
  <si>
    <t xml:space="preserve">PRODUCTOS MEDICINALES, SRL </t>
  </si>
  <si>
    <t>HPIC-DAF-CD-2026-0102</t>
  </si>
  <si>
    <t>2026-00259</t>
  </si>
  <si>
    <t>E450000000137</t>
  </si>
  <si>
    <t xml:space="preserve">CAPELLAN DENTAL, SRL </t>
  </si>
  <si>
    <t xml:space="preserve">ADQUISICION DE AUTOCLAVE AUTOMATICO </t>
  </si>
  <si>
    <t>2026-00235</t>
  </si>
  <si>
    <t>E450000000721</t>
  </si>
  <si>
    <t xml:space="preserve">EPX DOMINICANA, SRL </t>
  </si>
  <si>
    <t>E450000000498</t>
  </si>
  <si>
    <t>E450000000497</t>
  </si>
  <si>
    <t>E450000000501</t>
  </si>
  <si>
    <t>2026-00257</t>
  </si>
  <si>
    <t>E450000000502</t>
  </si>
  <si>
    <t xml:space="preserve">ADQUISICION DE MATERIALES DE LIMPIEZA </t>
  </si>
  <si>
    <t>2026-00256</t>
  </si>
  <si>
    <t>B1500000013</t>
  </si>
  <si>
    <t xml:space="preserve">ROYGAR SRL </t>
  </si>
  <si>
    <t>HPIC-DAF-CM-2026-0054</t>
  </si>
  <si>
    <t>2026-00251</t>
  </si>
  <si>
    <t>E450000000605</t>
  </si>
  <si>
    <t xml:space="preserve">JM DANYEL TECHNOLOGY, SRL </t>
  </si>
  <si>
    <t xml:space="preserve">ADQUISICION DE MATERIALES GASTABLES DE OFICINA </t>
  </si>
  <si>
    <t>B1500000209</t>
  </si>
  <si>
    <t>HPIC-DAF-CM-2026-0056</t>
  </si>
  <si>
    <t>2026-00247</t>
  </si>
  <si>
    <t>B1500001563</t>
  </si>
  <si>
    <t xml:space="preserve">ESTACION HERMAMOS CONTRERAS </t>
  </si>
  <si>
    <t xml:space="preserve">ADQUISICION DE COMBUSTIBLE </t>
  </si>
  <si>
    <t>B1500001564</t>
  </si>
  <si>
    <t>E450000000510</t>
  </si>
  <si>
    <t>HPIC-DAF-CD-2026-0108</t>
  </si>
  <si>
    <t>2026-00269</t>
  </si>
  <si>
    <t>E450000000652</t>
  </si>
  <si>
    <t xml:space="preserve">ADQUISICION DE MATERIALES FERRETEROS </t>
  </si>
  <si>
    <t>HPIC-DAF-CM-2026-0061</t>
  </si>
  <si>
    <t>2026-00267</t>
  </si>
  <si>
    <t>E450000000720</t>
  </si>
  <si>
    <t>2026-00265</t>
  </si>
  <si>
    <t>E450000000282</t>
  </si>
  <si>
    <t xml:space="preserve">FARMACEUTICA DALMASI SRL </t>
  </si>
  <si>
    <t>HPIC-DAF-CM-2026-0060</t>
  </si>
  <si>
    <t>2026-00263</t>
  </si>
  <si>
    <t>E450000013764</t>
  </si>
  <si>
    <t>E450000000517</t>
  </si>
  <si>
    <t>E450000000520</t>
  </si>
  <si>
    <t>E450000000516</t>
  </si>
  <si>
    <t>2026-00230</t>
  </si>
  <si>
    <t>E450000000719</t>
  </si>
  <si>
    <t>B1500001460</t>
  </si>
  <si>
    <t>HPIC-DAF-CD-2026-0107</t>
  </si>
  <si>
    <t>2026-00268</t>
  </si>
  <si>
    <t>E450000013766</t>
  </si>
  <si>
    <t xml:space="preserve">ADQUISICION DE ACIDO CITRICO </t>
  </si>
  <si>
    <t>2026-00205</t>
  </si>
  <si>
    <t>E450000000515</t>
  </si>
  <si>
    <t>E450000000072</t>
  </si>
  <si>
    <t>HPIC-DAF-CD-2026-0042</t>
  </si>
  <si>
    <t>2026-0042</t>
  </si>
  <si>
    <t>B1500000183</t>
  </si>
  <si>
    <t xml:space="preserve">CLEANERFUMI, SRL </t>
  </si>
  <si>
    <t xml:space="preserve">ADQUISCION DE DESINDECCION Y FULMIGACION </t>
  </si>
  <si>
    <t>B1500001566</t>
  </si>
  <si>
    <t>B1500001567</t>
  </si>
  <si>
    <t>E450000000523</t>
  </si>
  <si>
    <t>E450000000524</t>
  </si>
  <si>
    <t>E450000000531</t>
  </si>
  <si>
    <t>E450000000528</t>
  </si>
  <si>
    <t>E450000000508</t>
  </si>
  <si>
    <t>E450000000529</t>
  </si>
  <si>
    <t>E450000000530</t>
  </si>
  <si>
    <t>E450000000525</t>
  </si>
  <si>
    <t>E450000000740</t>
  </si>
  <si>
    <t>HPIC-DAF-CM-2026-0062</t>
  </si>
  <si>
    <t>2026-00270</t>
  </si>
  <si>
    <t>E450000000860</t>
  </si>
  <si>
    <t xml:space="preserve">ALMANZAR ESTEVEZ, SRL </t>
  </si>
  <si>
    <t>HPIC-DAF-CD-2026-0048</t>
  </si>
  <si>
    <t>2026-00153</t>
  </si>
  <si>
    <t>E450000000099</t>
  </si>
  <si>
    <t>HPIC-DAF-CD-2026-0104</t>
  </si>
  <si>
    <t>2026-00261</t>
  </si>
  <si>
    <t>E450000001444</t>
  </si>
  <si>
    <t xml:space="preserve">GRUPO FARMACEUTICO CAR-M </t>
  </si>
  <si>
    <t>HPIC-DAF-CM-2026-0051</t>
  </si>
  <si>
    <t>2026-00217</t>
  </si>
  <si>
    <t>E450000000727</t>
  </si>
  <si>
    <t>B1500000211</t>
  </si>
  <si>
    <t>HPIC-DAF-CM-2026-0033</t>
  </si>
  <si>
    <t>2026-00120</t>
  </si>
  <si>
    <t>E450000000068</t>
  </si>
  <si>
    <t xml:space="preserve">ADQUISICION DE OXIGENO </t>
  </si>
  <si>
    <t>2026-00271</t>
  </si>
  <si>
    <t>HPIC-DAF-CD-2026-0109</t>
  </si>
  <si>
    <t>B1500000055</t>
  </si>
  <si>
    <t xml:space="preserve">CLINICA MARIA TAVAREZ, SRL </t>
  </si>
  <si>
    <t>ADQUISICION DE SERVICIOS DE CORRECION DE VALVULA LAVADORA</t>
  </si>
  <si>
    <t>2026-00253</t>
  </si>
  <si>
    <t>B1500000285</t>
  </si>
  <si>
    <t>PORTAFOLIO.DO SRL</t>
  </si>
  <si>
    <t>HPIC-DAF-CD-2025-0043</t>
  </si>
  <si>
    <t>2025-00187</t>
  </si>
  <si>
    <t>B1500001454</t>
  </si>
  <si>
    <t>ADQUISICION DE CAMIONES CISTERNAS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</si>
</sst>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&quot;RD$&quot;* #,##0.00_);_(&quot;RD$&quot;* \(#,##0.00\);_(&quot;RD$&quot;* &quot;-&quot;??_);_(@_)"/>
    <numFmt numFmtId="165" formatCode="&quot;$&quot;#,##0.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Geomanist Light"/>
      <family val="3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2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4" fontId="1" fillId="0" borderId="1" xfId="0" applyNumberFormat="1" applyFont="1" applyBorder="1"/>
    <xf numFmtId="0" fontId="0" fillId="0" borderId="0" xfId="0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4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44" fontId="0" fillId="0" borderId="2" xfId="0" applyNumberFormat="1" applyBorder="1" applyAlignment="1">
      <alignment horizontal="left"/>
    </xf>
    <xf numFmtId="44" fontId="1" fillId="0" borderId="1" xfId="0" applyNumberFormat="1" applyFont="1" applyBorder="1"/>
    <xf numFmtId="165" fontId="1" fillId="0" borderId="1" xfId="0" applyNumberFormat="1" applyFont="1" applyBorder="1"/>
    <xf numFmtId="0" fontId="0" fillId="0" borderId="1" xfId="0" applyBorder="1" applyAlignment="1">
      <alignment horizontal="left"/>
    </xf>
    <xf numFmtId="165" fontId="0" fillId="0" borderId="2" xfId="0" applyNumberFormat="1" applyBorder="1" applyAlignment="1">
      <alignment horizontal="right"/>
    </xf>
    <xf numFmtId="44" fontId="0" fillId="0" borderId="1" xfId="0" applyNumberFormat="1" applyBorder="1" applyAlignment="1">
      <alignment horizontal="right"/>
    </xf>
    <xf numFmtId="0" fontId="1" fillId="0" borderId="1" xfId="0" applyFont="1" applyBorder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4" fontId="5" fillId="0" borderId="0" xfId="0" applyNumberFormat="1" applyFont="1" applyBorder="1" applyAlignment="1">
      <alignment horizontal="center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5</xdr:col>
      <xdr:colOff>155074</xdr:colOff>
      <xdr:row>1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9525"/>
          <a:ext cx="863099" cy="295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53"/>
  <sheetViews>
    <sheetView tabSelected="1" topLeftCell="A31" zoomScaleNormal="100" workbookViewId="0">
      <selection activeCell="E139" sqref="E139"/>
    </sheetView>
  </sheetViews>
  <sheetFormatPr baseColWidth="10" defaultColWidth="11.42578125" defaultRowHeight="15"/>
  <cols>
    <col min="1" max="1" width="29.140625" customWidth="1"/>
    <col min="2" max="2" width="26.42578125" customWidth="1"/>
    <col min="3" max="3" width="15.85546875" bestFit="1" customWidth="1"/>
    <col min="4" max="4" width="23.28515625" customWidth="1"/>
    <col min="5" max="5" width="22.28515625" style="3" bestFit="1" customWidth="1"/>
    <col min="6" max="6" width="34.7109375" customWidth="1"/>
    <col min="7" max="7" width="57" customWidth="1"/>
    <col min="8" max="8" width="23.28515625" bestFit="1" customWidth="1"/>
    <col min="9" max="9" width="18.140625" bestFit="1" customWidth="1"/>
  </cols>
  <sheetData>
    <row r="3" spans="1:10">
      <c r="A3" s="38" t="s">
        <v>0</v>
      </c>
      <c r="B3" s="38"/>
      <c r="C3" s="38"/>
      <c r="D3" s="38"/>
      <c r="E3" s="38"/>
      <c r="F3" s="38"/>
      <c r="G3" s="38"/>
      <c r="H3" s="38"/>
      <c r="I3" s="38"/>
    </row>
    <row r="4" spans="1:10" ht="18.75">
      <c r="A4" s="39" t="s">
        <v>1</v>
      </c>
      <c r="B4" s="39"/>
      <c r="C4" s="39"/>
      <c r="D4" s="39"/>
      <c r="E4" s="39"/>
      <c r="F4" s="39"/>
      <c r="G4" s="39"/>
      <c r="H4" s="39"/>
      <c r="I4" s="39"/>
    </row>
    <row r="5" spans="1:10" ht="18.75">
      <c r="A5" s="39" t="s">
        <v>162</v>
      </c>
      <c r="B5" s="39"/>
      <c r="C5" s="39"/>
      <c r="D5" s="39"/>
      <c r="E5" s="39"/>
      <c r="F5" s="39"/>
      <c r="G5" s="39"/>
      <c r="H5" s="39"/>
      <c r="I5" s="39"/>
    </row>
    <row r="6" spans="1:10" ht="31.5" customHeight="1">
      <c r="A6" s="40" t="s">
        <v>38</v>
      </c>
      <c r="B6" s="40"/>
      <c r="C6" s="40"/>
      <c r="D6" s="40"/>
      <c r="E6" s="40"/>
      <c r="F6" s="40"/>
      <c r="G6" s="40"/>
      <c r="H6" s="40"/>
      <c r="I6" s="40"/>
    </row>
    <row r="7" spans="1:10" ht="47.25">
      <c r="A7" s="4" t="s">
        <v>2</v>
      </c>
      <c r="B7" s="5" t="s">
        <v>3</v>
      </c>
      <c r="C7" s="7" t="s">
        <v>4</v>
      </c>
      <c r="D7" s="5" t="s">
        <v>5</v>
      </c>
      <c r="E7" s="5" t="s">
        <v>6</v>
      </c>
      <c r="F7" s="4" t="s">
        <v>7</v>
      </c>
      <c r="G7" s="4" t="s">
        <v>8</v>
      </c>
      <c r="H7" s="5" t="s">
        <v>9</v>
      </c>
      <c r="I7" s="4" t="s">
        <v>10</v>
      </c>
    </row>
    <row r="8" spans="1:10">
      <c r="A8" s="17">
        <v>46238</v>
      </c>
      <c r="B8" s="18" t="s">
        <v>37</v>
      </c>
      <c r="C8" s="18" t="s">
        <v>34</v>
      </c>
      <c r="D8" s="19" t="s">
        <v>39</v>
      </c>
      <c r="E8" s="18" t="s">
        <v>40</v>
      </c>
      <c r="F8" s="18" t="s">
        <v>35</v>
      </c>
      <c r="G8" s="18" t="s">
        <v>33</v>
      </c>
      <c r="H8" s="20">
        <v>237203</v>
      </c>
      <c r="I8" s="21">
        <v>610264</v>
      </c>
      <c r="J8" s="21"/>
    </row>
    <row r="9" spans="1:10">
      <c r="A9" s="17">
        <v>46235</v>
      </c>
      <c r="B9" s="18" t="s">
        <v>41</v>
      </c>
      <c r="C9" s="18" t="s">
        <v>36</v>
      </c>
      <c r="D9" s="19" t="s">
        <v>42</v>
      </c>
      <c r="E9" s="18" t="s">
        <v>40</v>
      </c>
      <c r="F9" s="18" t="s">
        <v>43</v>
      </c>
      <c r="G9" s="18" t="s">
        <v>44</v>
      </c>
      <c r="H9" s="20">
        <v>221701</v>
      </c>
      <c r="I9" s="21">
        <v>18500</v>
      </c>
      <c r="J9" s="21"/>
    </row>
    <row r="10" spans="1:10">
      <c r="A10" s="17">
        <v>46235</v>
      </c>
      <c r="B10" s="18" t="s">
        <v>45</v>
      </c>
      <c r="C10" s="18" t="s">
        <v>46</v>
      </c>
      <c r="D10" s="19" t="s">
        <v>47</v>
      </c>
      <c r="E10" s="18" t="s">
        <v>48</v>
      </c>
      <c r="F10" s="18" t="s">
        <v>49</v>
      </c>
      <c r="G10" s="18" t="s">
        <v>50</v>
      </c>
      <c r="H10" s="20">
        <v>232301</v>
      </c>
      <c r="I10" s="21">
        <v>98282.2</v>
      </c>
      <c r="J10" s="21"/>
    </row>
    <row r="11" spans="1:10">
      <c r="A11" s="17">
        <v>46237</v>
      </c>
      <c r="B11" s="18" t="s">
        <v>51</v>
      </c>
      <c r="C11" s="18" t="s">
        <v>52</v>
      </c>
      <c r="D11" s="19" t="s">
        <v>53</v>
      </c>
      <c r="E11" s="18" t="s">
        <v>48</v>
      </c>
      <c r="F11" s="18" t="s">
        <v>54</v>
      </c>
      <c r="G11" s="18" t="s">
        <v>55</v>
      </c>
      <c r="H11" s="20">
        <v>239601</v>
      </c>
      <c r="I11" s="21">
        <v>22000</v>
      </c>
      <c r="J11" s="21"/>
    </row>
    <row r="12" spans="1:10">
      <c r="A12" s="17">
        <v>46238</v>
      </c>
      <c r="B12" s="18" t="s">
        <v>56</v>
      </c>
      <c r="C12" s="18" t="s">
        <v>57</v>
      </c>
      <c r="D12" s="19" t="s">
        <v>58</v>
      </c>
      <c r="E12" s="18" t="s">
        <v>48</v>
      </c>
      <c r="F12" s="18" t="s">
        <v>59</v>
      </c>
      <c r="G12" s="18" t="s">
        <v>60</v>
      </c>
      <c r="H12" s="20">
        <v>234101</v>
      </c>
      <c r="I12" s="21">
        <v>241000</v>
      </c>
      <c r="J12" s="21"/>
    </row>
    <row r="13" spans="1:10">
      <c r="A13" s="17">
        <v>46238</v>
      </c>
      <c r="B13" s="18" t="s">
        <v>61</v>
      </c>
      <c r="C13" s="18" t="s">
        <v>62</v>
      </c>
      <c r="D13" s="19" t="s">
        <v>63</v>
      </c>
      <c r="E13" s="18" t="s">
        <v>48</v>
      </c>
      <c r="F13" s="18" t="s">
        <v>35</v>
      </c>
      <c r="G13" s="18" t="s">
        <v>60</v>
      </c>
      <c r="H13" s="20">
        <v>234101</v>
      </c>
      <c r="I13" s="21">
        <v>67200</v>
      </c>
      <c r="J13" s="21"/>
    </row>
    <row r="14" spans="1:10">
      <c r="A14" s="17">
        <v>46235</v>
      </c>
      <c r="B14" s="18" t="s">
        <v>64</v>
      </c>
      <c r="C14" s="18" t="s">
        <v>65</v>
      </c>
      <c r="D14" s="19" t="s">
        <v>66</v>
      </c>
      <c r="E14" s="18" t="s">
        <v>48</v>
      </c>
      <c r="F14" s="18" t="s">
        <v>67</v>
      </c>
      <c r="G14" s="18" t="s">
        <v>68</v>
      </c>
      <c r="H14" s="20">
        <v>231101</v>
      </c>
      <c r="I14" s="21">
        <v>88970</v>
      </c>
      <c r="J14" s="21"/>
    </row>
    <row r="15" spans="1:10">
      <c r="A15" s="17">
        <v>46240</v>
      </c>
      <c r="B15" s="18" t="s">
        <v>51</v>
      </c>
      <c r="C15" s="18" t="s">
        <v>52</v>
      </c>
      <c r="D15" s="19" t="s">
        <v>69</v>
      </c>
      <c r="E15" s="18" t="s">
        <v>48</v>
      </c>
      <c r="F15" s="18" t="s">
        <v>54</v>
      </c>
      <c r="G15" s="18" t="s">
        <v>55</v>
      </c>
      <c r="H15" s="20">
        <v>265401</v>
      </c>
      <c r="I15" s="21">
        <v>31500</v>
      </c>
      <c r="J15" s="21"/>
    </row>
    <row r="16" spans="1:10">
      <c r="A16" s="17">
        <v>46238</v>
      </c>
      <c r="B16" s="18" t="s">
        <v>70</v>
      </c>
      <c r="C16" s="18" t="s">
        <v>71</v>
      </c>
      <c r="D16" s="19" t="s">
        <v>72</v>
      </c>
      <c r="E16" s="18" t="s">
        <v>48</v>
      </c>
      <c r="F16" s="18" t="s">
        <v>73</v>
      </c>
      <c r="G16" s="18" t="s">
        <v>74</v>
      </c>
      <c r="H16" s="20">
        <v>239301</v>
      </c>
      <c r="I16" s="21">
        <v>141350</v>
      </c>
      <c r="J16" s="21"/>
    </row>
    <row r="17" spans="1:10">
      <c r="A17" s="17">
        <v>46239</v>
      </c>
      <c r="B17" s="18" t="s">
        <v>75</v>
      </c>
      <c r="C17" s="18" t="s">
        <v>76</v>
      </c>
      <c r="D17" s="19" t="s">
        <v>77</v>
      </c>
      <c r="E17" s="18" t="s">
        <v>48</v>
      </c>
      <c r="F17" s="18" t="s">
        <v>78</v>
      </c>
      <c r="G17" s="18" t="s">
        <v>79</v>
      </c>
      <c r="H17" s="20">
        <v>235501</v>
      </c>
      <c r="I17" s="21">
        <v>92160</v>
      </c>
      <c r="J17" s="21"/>
    </row>
    <row r="18" spans="1:10">
      <c r="A18" s="17">
        <v>46235</v>
      </c>
      <c r="B18" s="18" t="s">
        <v>80</v>
      </c>
      <c r="C18" s="18" t="s">
        <v>81</v>
      </c>
      <c r="D18" s="19" t="s">
        <v>82</v>
      </c>
      <c r="E18" s="18" t="s">
        <v>48</v>
      </c>
      <c r="F18" s="18" t="s">
        <v>83</v>
      </c>
      <c r="G18" s="18" t="s">
        <v>84</v>
      </c>
      <c r="H18" s="20">
        <v>239201</v>
      </c>
      <c r="I18" s="21">
        <v>38000.1</v>
      </c>
      <c r="J18" s="21"/>
    </row>
    <row r="19" spans="1:10">
      <c r="A19" s="17">
        <v>46239</v>
      </c>
      <c r="B19" s="18" t="s">
        <v>75</v>
      </c>
      <c r="C19" s="18" t="s">
        <v>76</v>
      </c>
      <c r="D19" s="19" t="s">
        <v>85</v>
      </c>
      <c r="E19" s="18" t="s">
        <v>48</v>
      </c>
      <c r="F19" s="18" t="s">
        <v>78</v>
      </c>
      <c r="G19" s="18" t="s">
        <v>79</v>
      </c>
      <c r="H19" s="20">
        <v>235501</v>
      </c>
      <c r="I19" s="21">
        <v>29760</v>
      </c>
      <c r="J19" s="21"/>
    </row>
    <row r="20" spans="1:10">
      <c r="A20" s="17">
        <v>46238</v>
      </c>
      <c r="B20" s="18" t="s">
        <v>86</v>
      </c>
      <c r="C20" s="18" t="s">
        <v>87</v>
      </c>
      <c r="D20" s="19" t="s">
        <v>88</v>
      </c>
      <c r="E20" s="18" t="s">
        <v>48</v>
      </c>
      <c r="F20" s="18" t="s">
        <v>78</v>
      </c>
      <c r="G20" s="18" t="s">
        <v>89</v>
      </c>
      <c r="H20" s="20">
        <v>231101</v>
      </c>
      <c r="I20" s="21">
        <v>9000</v>
      </c>
      <c r="J20" s="21"/>
    </row>
    <row r="21" spans="1:10">
      <c r="A21" s="17">
        <v>46238</v>
      </c>
      <c r="B21" s="18" t="s">
        <v>86</v>
      </c>
      <c r="C21" s="18" t="s">
        <v>87</v>
      </c>
      <c r="D21" s="19" t="s">
        <v>90</v>
      </c>
      <c r="E21" s="18" t="s">
        <v>48</v>
      </c>
      <c r="F21" s="18" t="s">
        <v>78</v>
      </c>
      <c r="G21" s="18" t="s">
        <v>89</v>
      </c>
      <c r="H21" s="20">
        <v>231101</v>
      </c>
      <c r="I21" s="21">
        <v>49500</v>
      </c>
      <c r="J21" s="21"/>
    </row>
    <row r="22" spans="1:10">
      <c r="A22" s="17">
        <v>46239</v>
      </c>
      <c r="B22" s="18" t="s">
        <v>91</v>
      </c>
      <c r="C22" s="18" t="s">
        <v>92</v>
      </c>
      <c r="D22" s="19" t="s">
        <v>93</v>
      </c>
      <c r="E22" s="18" t="s">
        <v>48</v>
      </c>
      <c r="F22" s="18" t="s">
        <v>78</v>
      </c>
      <c r="G22" s="18" t="s">
        <v>94</v>
      </c>
      <c r="H22" s="20">
        <v>231101</v>
      </c>
      <c r="I22" s="21">
        <v>13980</v>
      </c>
      <c r="J22" s="21"/>
    </row>
    <row r="23" spans="1:10">
      <c r="A23" s="17">
        <v>46238</v>
      </c>
      <c r="B23" s="18" t="s">
        <v>91</v>
      </c>
      <c r="C23" s="18" t="s">
        <v>92</v>
      </c>
      <c r="D23" s="19" t="s">
        <v>95</v>
      </c>
      <c r="E23" s="18" t="s">
        <v>48</v>
      </c>
      <c r="F23" s="18" t="s">
        <v>78</v>
      </c>
      <c r="G23" s="18" t="s">
        <v>94</v>
      </c>
      <c r="H23" s="22">
        <v>231101</v>
      </c>
      <c r="I23" s="21">
        <v>49227.199999999997</v>
      </c>
      <c r="J23" s="21"/>
    </row>
    <row r="24" spans="1:10">
      <c r="A24" s="17">
        <v>46244</v>
      </c>
      <c r="B24" s="18" t="s">
        <v>96</v>
      </c>
      <c r="C24" s="18" t="s">
        <v>96</v>
      </c>
      <c r="D24" s="19" t="s">
        <v>97</v>
      </c>
      <c r="E24" s="18" t="s">
        <v>48</v>
      </c>
      <c r="F24" s="18" t="s">
        <v>98</v>
      </c>
      <c r="G24" s="18" t="s">
        <v>99</v>
      </c>
      <c r="H24" s="20">
        <v>221301</v>
      </c>
      <c r="I24" s="21">
        <v>21677.5</v>
      </c>
      <c r="J24" s="21"/>
    </row>
    <row r="25" spans="1:10">
      <c r="A25" s="17">
        <v>46244</v>
      </c>
      <c r="B25" s="18" t="s">
        <v>100</v>
      </c>
      <c r="C25" s="18" t="s">
        <v>100</v>
      </c>
      <c r="D25" s="19" t="s">
        <v>101</v>
      </c>
      <c r="E25" s="18" t="s">
        <v>48</v>
      </c>
      <c r="F25" s="18" t="s">
        <v>98</v>
      </c>
      <c r="G25" s="18" t="s">
        <v>102</v>
      </c>
      <c r="H25" s="20">
        <v>221301</v>
      </c>
      <c r="I25" s="21">
        <v>3199.01</v>
      </c>
      <c r="J25" s="21"/>
    </row>
    <row r="26" spans="1:10">
      <c r="A26" s="17">
        <v>46237</v>
      </c>
      <c r="B26" s="18" t="s">
        <v>91</v>
      </c>
      <c r="C26" s="18" t="s">
        <v>92</v>
      </c>
      <c r="D26" s="19" t="s">
        <v>103</v>
      </c>
      <c r="E26" s="18" t="s">
        <v>48</v>
      </c>
      <c r="F26" s="18" t="s">
        <v>78</v>
      </c>
      <c r="G26" s="18" t="s">
        <v>94</v>
      </c>
      <c r="H26" s="20">
        <v>231101</v>
      </c>
      <c r="I26" s="21">
        <v>2700</v>
      </c>
      <c r="J26" s="21"/>
    </row>
    <row r="27" spans="1:10">
      <c r="A27" s="17">
        <v>46237</v>
      </c>
      <c r="B27" s="18" t="s">
        <v>91</v>
      </c>
      <c r="C27" s="18" t="s">
        <v>92</v>
      </c>
      <c r="D27" s="19" t="s">
        <v>104</v>
      </c>
      <c r="E27" s="18" t="s">
        <v>48</v>
      </c>
      <c r="F27" s="18" t="s">
        <v>78</v>
      </c>
      <c r="G27" s="18" t="s">
        <v>94</v>
      </c>
      <c r="H27" s="20">
        <v>231101</v>
      </c>
      <c r="I27" s="21">
        <v>16020</v>
      </c>
      <c r="J27" s="21"/>
    </row>
    <row r="28" spans="1:10">
      <c r="A28" s="17">
        <v>46240</v>
      </c>
      <c r="B28" s="18" t="s">
        <v>105</v>
      </c>
      <c r="C28" s="18" t="s">
        <v>106</v>
      </c>
      <c r="D28" s="19" t="s">
        <v>107</v>
      </c>
      <c r="E28" s="18" t="s">
        <v>48</v>
      </c>
      <c r="F28" s="18" t="s">
        <v>78</v>
      </c>
      <c r="G28" s="18" t="s">
        <v>108</v>
      </c>
      <c r="H28" s="20">
        <v>239101</v>
      </c>
      <c r="I28" s="21">
        <v>69855</v>
      </c>
      <c r="J28" s="21"/>
    </row>
    <row r="29" spans="1:10">
      <c r="A29" s="17">
        <v>46237</v>
      </c>
      <c r="B29" s="18" t="s">
        <v>109</v>
      </c>
      <c r="C29" s="18" t="s">
        <v>110</v>
      </c>
      <c r="D29" s="19" t="s">
        <v>111</v>
      </c>
      <c r="E29" s="18" t="s">
        <v>48</v>
      </c>
      <c r="F29" s="18" t="s">
        <v>112</v>
      </c>
      <c r="G29" s="18" t="s">
        <v>113</v>
      </c>
      <c r="H29" s="20">
        <v>237299</v>
      </c>
      <c r="I29" s="21">
        <v>40000</v>
      </c>
      <c r="J29" s="21"/>
    </row>
    <row r="30" spans="1:10">
      <c r="A30" s="17">
        <v>46237</v>
      </c>
      <c r="B30" s="18" t="s">
        <v>114</v>
      </c>
      <c r="C30" s="18" t="s">
        <v>115</v>
      </c>
      <c r="D30" s="19" t="s">
        <v>116</v>
      </c>
      <c r="E30" s="18" t="s">
        <v>48</v>
      </c>
      <c r="F30" s="18" t="s">
        <v>117</v>
      </c>
      <c r="G30" s="18" t="s">
        <v>118</v>
      </c>
      <c r="H30" s="20">
        <v>235501</v>
      </c>
      <c r="I30" s="21">
        <v>21254.16</v>
      </c>
      <c r="J30" s="21"/>
    </row>
    <row r="31" spans="1:10">
      <c r="A31" s="17">
        <v>46238</v>
      </c>
      <c r="B31" s="18" t="s">
        <v>119</v>
      </c>
      <c r="C31" s="18" t="s">
        <v>120</v>
      </c>
      <c r="D31" s="19" t="s">
        <v>121</v>
      </c>
      <c r="E31" s="18" t="s">
        <v>48</v>
      </c>
      <c r="F31" s="18" t="s">
        <v>122</v>
      </c>
      <c r="G31" s="18" t="s">
        <v>123</v>
      </c>
      <c r="H31" s="20">
        <v>227106</v>
      </c>
      <c r="I31" s="21">
        <v>82600</v>
      </c>
      <c r="J31" s="21"/>
    </row>
    <row r="32" spans="1:10">
      <c r="A32" s="17">
        <v>46240</v>
      </c>
      <c r="B32" s="18" t="s">
        <v>124</v>
      </c>
      <c r="C32" s="18" t="s">
        <v>125</v>
      </c>
      <c r="D32" s="19" t="s">
        <v>126</v>
      </c>
      <c r="E32" s="18" t="s">
        <v>48</v>
      </c>
      <c r="F32" s="18" t="s">
        <v>127</v>
      </c>
      <c r="G32" s="18" t="s">
        <v>128</v>
      </c>
      <c r="H32" s="20">
        <v>237206</v>
      </c>
      <c r="I32" s="21">
        <v>123855.16</v>
      </c>
      <c r="J32" s="21"/>
    </row>
    <row r="33" spans="1:10">
      <c r="A33" s="17">
        <v>46240</v>
      </c>
      <c r="B33" s="18" t="s">
        <v>129</v>
      </c>
      <c r="C33" s="18" t="s">
        <v>130</v>
      </c>
      <c r="D33" s="19" t="s">
        <v>121</v>
      </c>
      <c r="E33" s="18" t="s">
        <v>48</v>
      </c>
      <c r="F33" s="18" t="s">
        <v>127</v>
      </c>
      <c r="G33" s="18" t="s">
        <v>131</v>
      </c>
      <c r="H33" s="20">
        <v>227208</v>
      </c>
      <c r="I33" s="21">
        <v>170634.49</v>
      </c>
      <c r="J33" s="21"/>
    </row>
    <row r="34" spans="1:10">
      <c r="A34" s="17">
        <v>46246</v>
      </c>
      <c r="B34" s="18" t="s">
        <v>132</v>
      </c>
      <c r="C34" s="18" t="s">
        <v>133</v>
      </c>
      <c r="D34" s="19" t="s">
        <v>134</v>
      </c>
      <c r="E34" s="18" t="s">
        <v>48</v>
      </c>
      <c r="F34" s="18" t="s">
        <v>117</v>
      </c>
      <c r="G34" s="18" t="s">
        <v>108</v>
      </c>
      <c r="H34" s="20">
        <v>239101</v>
      </c>
      <c r="I34" s="21">
        <v>80931.179999999993</v>
      </c>
      <c r="J34" s="21"/>
    </row>
    <row r="35" spans="1:10">
      <c r="A35" s="17">
        <v>46246</v>
      </c>
      <c r="B35" s="18" t="s">
        <v>135</v>
      </c>
      <c r="C35" s="18" t="s">
        <v>136</v>
      </c>
      <c r="D35" s="19" t="s">
        <v>137</v>
      </c>
      <c r="E35" s="18" t="s">
        <v>48</v>
      </c>
      <c r="F35" s="18" t="s">
        <v>138</v>
      </c>
      <c r="G35" s="18" t="s">
        <v>139</v>
      </c>
      <c r="H35" s="20">
        <v>235501</v>
      </c>
      <c r="I35" s="21">
        <v>6850</v>
      </c>
      <c r="J35" s="21"/>
    </row>
    <row r="36" spans="1:10">
      <c r="A36" s="17">
        <v>46247</v>
      </c>
      <c r="B36" s="18" t="s">
        <v>140</v>
      </c>
      <c r="C36" s="18" t="s">
        <v>141</v>
      </c>
      <c r="D36" s="19" t="s">
        <v>142</v>
      </c>
      <c r="E36" s="18" t="s">
        <v>48</v>
      </c>
      <c r="F36" s="18" t="s">
        <v>143</v>
      </c>
      <c r="G36" s="18" t="s">
        <v>144</v>
      </c>
      <c r="H36" s="20">
        <v>239201</v>
      </c>
      <c r="I36" s="21">
        <v>110792</v>
      </c>
      <c r="J36" s="21"/>
    </row>
    <row r="37" spans="1:10">
      <c r="A37" s="17">
        <v>46244</v>
      </c>
      <c r="B37" s="18" t="s">
        <v>86</v>
      </c>
      <c r="C37" s="18" t="s">
        <v>87</v>
      </c>
      <c r="D37" s="19" t="s">
        <v>145</v>
      </c>
      <c r="E37" s="18" t="s">
        <v>48</v>
      </c>
      <c r="F37" s="18" t="s">
        <v>78</v>
      </c>
      <c r="G37" s="18" t="s">
        <v>89</v>
      </c>
      <c r="H37" s="20">
        <v>231101</v>
      </c>
      <c r="I37" s="21">
        <v>9000</v>
      </c>
      <c r="J37" s="21"/>
    </row>
    <row r="38" spans="1:10">
      <c r="A38" s="17">
        <v>46245</v>
      </c>
      <c r="B38" s="18" t="s">
        <v>80</v>
      </c>
      <c r="C38" s="18" t="s">
        <v>81</v>
      </c>
      <c r="D38" s="19" t="s">
        <v>146</v>
      </c>
      <c r="E38" s="18" t="s">
        <v>48</v>
      </c>
      <c r="F38" s="18" t="s">
        <v>83</v>
      </c>
      <c r="G38" s="18" t="s">
        <v>84</v>
      </c>
      <c r="H38" s="20">
        <v>239201</v>
      </c>
      <c r="I38" s="21">
        <v>126637.45</v>
      </c>
      <c r="J38" s="21"/>
    </row>
    <row r="39" spans="1:10">
      <c r="A39" s="17">
        <v>46240</v>
      </c>
      <c r="B39" s="18" t="s">
        <v>91</v>
      </c>
      <c r="C39" s="18" t="s">
        <v>92</v>
      </c>
      <c r="D39" s="19" t="s">
        <v>147</v>
      </c>
      <c r="E39" s="18" t="s">
        <v>48</v>
      </c>
      <c r="F39" s="18" t="s">
        <v>78</v>
      </c>
      <c r="G39" s="18" t="s">
        <v>94</v>
      </c>
      <c r="H39" s="22">
        <v>231101</v>
      </c>
      <c r="I39" s="21">
        <v>265139.8</v>
      </c>
      <c r="J39" s="21"/>
    </row>
    <row r="40" spans="1:10">
      <c r="A40" s="17">
        <v>46245</v>
      </c>
      <c r="B40" s="18" t="s">
        <v>91</v>
      </c>
      <c r="C40" s="18" t="s">
        <v>92</v>
      </c>
      <c r="D40" s="19" t="s">
        <v>148</v>
      </c>
      <c r="E40" s="18" t="s">
        <v>48</v>
      </c>
      <c r="F40" s="18" t="s">
        <v>78</v>
      </c>
      <c r="G40" s="18" t="s">
        <v>94</v>
      </c>
      <c r="H40" s="20">
        <v>231101</v>
      </c>
      <c r="I40" s="21">
        <v>5125</v>
      </c>
      <c r="J40" s="21"/>
    </row>
    <row r="41" spans="1:10">
      <c r="A41" s="17">
        <v>46244</v>
      </c>
      <c r="B41" s="18" t="s">
        <v>91</v>
      </c>
      <c r="C41" s="18" t="s">
        <v>92</v>
      </c>
      <c r="D41" s="19" t="s">
        <v>149</v>
      </c>
      <c r="E41" s="18" t="s">
        <v>48</v>
      </c>
      <c r="F41" s="18" t="s">
        <v>78</v>
      </c>
      <c r="G41" s="18" t="s">
        <v>94</v>
      </c>
      <c r="H41" s="20">
        <v>231101</v>
      </c>
      <c r="I41" s="21">
        <v>40911.300000000003</v>
      </c>
      <c r="J41" s="21"/>
    </row>
    <row r="42" spans="1:10">
      <c r="A42" s="17">
        <v>46241</v>
      </c>
      <c r="B42" s="18" t="s">
        <v>91</v>
      </c>
      <c r="C42" s="18" t="s">
        <v>92</v>
      </c>
      <c r="D42" s="19" t="s">
        <v>150</v>
      </c>
      <c r="E42" s="18" t="s">
        <v>48</v>
      </c>
      <c r="F42" s="18" t="s">
        <v>78</v>
      </c>
      <c r="G42" s="18" t="s">
        <v>94</v>
      </c>
      <c r="H42" s="20">
        <v>231101</v>
      </c>
      <c r="I42" s="21">
        <v>3900</v>
      </c>
      <c r="J42" s="21"/>
    </row>
    <row r="43" spans="1:10">
      <c r="A43" s="17">
        <v>46241</v>
      </c>
      <c r="B43" s="18" t="s">
        <v>91</v>
      </c>
      <c r="C43" s="18" t="s">
        <v>92</v>
      </c>
      <c r="D43" s="19" t="s">
        <v>151</v>
      </c>
      <c r="E43" s="18" t="s">
        <v>48</v>
      </c>
      <c r="F43" s="18" t="s">
        <v>78</v>
      </c>
      <c r="G43" s="18" t="s">
        <v>94</v>
      </c>
      <c r="H43" s="20">
        <v>231101</v>
      </c>
      <c r="I43" s="21">
        <v>17100</v>
      </c>
      <c r="J43" s="21"/>
    </row>
    <row r="44" spans="1:10" ht="20.25" customHeight="1">
      <c r="A44" s="17">
        <v>46240</v>
      </c>
      <c r="B44" s="18" t="s">
        <v>152</v>
      </c>
      <c r="C44" s="17" t="s">
        <v>153</v>
      </c>
      <c r="D44" s="19" t="s">
        <v>154</v>
      </c>
      <c r="E44" s="18" t="s">
        <v>48</v>
      </c>
      <c r="F44" s="18" t="s">
        <v>155</v>
      </c>
      <c r="G44" s="18" t="s">
        <v>156</v>
      </c>
      <c r="H44" s="20">
        <v>225901</v>
      </c>
      <c r="I44" s="21">
        <v>15000</v>
      </c>
      <c r="J44" s="21"/>
    </row>
    <row r="45" spans="1:10" ht="20.25" customHeight="1">
      <c r="A45" s="17">
        <v>46237</v>
      </c>
      <c r="B45" s="18" t="s">
        <v>157</v>
      </c>
      <c r="C45" s="17" t="s">
        <v>158</v>
      </c>
      <c r="D45" s="19" t="s">
        <v>159</v>
      </c>
      <c r="E45" s="18" t="s">
        <v>48</v>
      </c>
      <c r="F45" s="18" t="s">
        <v>160</v>
      </c>
      <c r="G45" s="18" t="s">
        <v>161</v>
      </c>
      <c r="H45" s="20">
        <v>231101</v>
      </c>
      <c r="I45" s="21">
        <v>33990</v>
      </c>
      <c r="J45" s="21"/>
    </row>
    <row r="46" spans="1:10" ht="20.25" customHeight="1">
      <c r="A46" s="17">
        <v>46248</v>
      </c>
      <c r="B46" s="18" t="s">
        <v>86</v>
      </c>
      <c r="C46" s="18" t="s">
        <v>87</v>
      </c>
      <c r="D46" s="19" t="s">
        <v>163</v>
      </c>
      <c r="E46" s="18" t="s">
        <v>48</v>
      </c>
      <c r="F46" s="18" t="s">
        <v>78</v>
      </c>
      <c r="G46" s="18" t="s">
        <v>89</v>
      </c>
      <c r="H46" s="20">
        <v>231101</v>
      </c>
      <c r="I46" s="21">
        <v>4500</v>
      </c>
      <c r="J46" s="21"/>
    </row>
    <row r="47" spans="1:10" ht="20.25" customHeight="1">
      <c r="A47" s="17">
        <v>46248</v>
      </c>
      <c r="B47" s="18" t="s">
        <v>91</v>
      </c>
      <c r="C47" s="18" t="s">
        <v>92</v>
      </c>
      <c r="D47" s="19" t="s">
        <v>164</v>
      </c>
      <c r="E47" s="18" t="s">
        <v>48</v>
      </c>
      <c r="F47" s="18" t="s">
        <v>78</v>
      </c>
      <c r="G47" s="18" t="s">
        <v>94</v>
      </c>
      <c r="H47" s="20">
        <v>231101</v>
      </c>
      <c r="I47" s="21">
        <v>24646</v>
      </c>
      <c r="J47" s="21"/>
    </row>
    <row r="48" spans="1:10" ht="20.25" customHeight="1">
      <c r="A48" s="17">
        <v>46240</v>
      </c>
      <c r="B48" s="18" t="s">
        <v>165</v>
      </c>
      <c r="C48" s="17" t="s">
        <v>166</v>
      </c>
      <c r="D48" s="19" t="s">
        <v>167</v>
      </c>
      <c r="E48" s="18" t="s">
        <v>48</v>
      </c>
      <c r="F48" s="18" t="s">
        <v>78</v>
      </c>
      <c r="G48" s="18" t="s">
        <v>68</v>
      </c>
      <c r="H48" s="20">
        <v>231101</v>
      </c>
      <c r="I48" s="21">
        <v>13465</v>
      </c>
      <c r="J48" s="21"/>
    </row>
    <row r="49" spans="1:10" ht="20.25" customHeight="1">
      <c r="A49" s="17">
        <v>46251</v>
      </c>
      <c r="B49" s="18" t="s">
        <v>168</v>
      </c>
      <c r="C49" s="17" t="s">
        <v>169</v>
      </c>
      <c r="D49" s="19" t="s">
        <v>170</v>
      </c>
      <c r="E49" s="18" t="s">
        <v>48</v>
      </c>
      <c r="F49" s="18" t="s">
        <v>171</v>
      </c>
      <c r="G49" s="18" t="s">
        <v>60</v>
      </c>
      <c r="H49" s="20">
        <v>234101</v>
      </c>
      <c r="I49" s="21">
        <v>39000</v>
      </c>
      <c r="J49" s="21"/>
    </row>
    <row r="50" spans="1:10" ht="20.25" customHeight="1">
      <c r="A50" s="17">
        <v>46252</v>
      </c>
      <c r="B50" s="18" t="s">
        <v>61</v>
      </c>
      <c r="C50" s="17" t="s">
        <v>62</v>
      </c>
      <c r="D50" s="19" t="s">
        <v>172</v>
      </c>
      <c r="E50" s="18" t="s">
        <v>48</v>
      </c>
      <c r="F50" s="18" t="s">
        <v>35</v>
      </c>
      <c r="G50" s="18" t="s">
        <v>60</v>
      </c>
      <c r="H50" s="20">
        <v>234101</v>
      </c>
      <c r="I50" s="21">
        <v>112224</v>
      </c>
      <c r="J50" s="21"/>
    </row>
    <row r="51" spans="1:10" ht="20.25" customHeight="1">
      <c r="A51" s="17">
        <v>46251</v>
      </c>
      <c r="B51" s="18" t="s">
        <v>173</v>
      </c>
      <c r="C51" s="17" t="s">
        <v>174</v>
      </c>
      <c r="D51" s="19" t="s">
        <v>175</v>
      </c>
      <c r="E51" s="18" t="s">
        <v>48</v>
      </c>
      <c r="F51" s="18" t="s">
        <v>176</v>
      </c>
      <c r="G51" s="18" t="s">
        <v>74</v>
      </c>
      <c r="H51" s="20">
        <v>239301</v>
      </c>
      <c r="I51" s="21">
        <v>142841.04</v>
      </c>
      <c r="J51" s="21"/>
    </row>
    <row r="52" spans="1:10" ht="20.25" customHeight="1">
      <c r="A52" s="17">
        <v>46251</v>
      </c>
      <c r="B52" s="18" t="s">
        <v>177</v>
      </c>
      <c r="C52" s="17" t="s">
        <v>178</v>
      </c>
      <c r="D52" s="19" t="s">
        <v>179</v>
      </c>
      <c r="E52" s="18" t="s">
        <v>48</v>
      </c>
      <c r="F52" s="18" t="s">
        <v>180</v>
      </c>
      <c r="G52" s="18" t="s">
        <v>74</v>
      </c>
      <c r="H52" s="20">
        <v>239301</v>
      </c>
      <c r="I52" s="21">
        <v>68040</v>
      </c>
      <c r="J52" s="21"/>
    </row>
    <row r="53" spans="1:10" ht="20.25" customHeight="1">
      <c r="A53" s="17">
        <v>46253</v>
      </c>
      <c r="B53" s="18" t="s">
        <v>181</v>
      </c>
      <c r="C53" s="17" t="s">
        <v>182</v>
      </c>
      <c r="D53" s="19" t="s">
        <v>183</v>
      </c>
      <c r="E53" s="18" t="s">
        <v>48</v>
      </c>
      <c r="F53" s="18" t="s">
        <v>184</v>
      </c>
      <c r="G53" s="18" t="s">
        <v>185</v>
      </c>
      <c r="H53" s="20">
        <v>263101</v>
      </c>
      <c r="I53" s="21">
        <v>112259.3</v>
      </c>
      <c r="J53" s="21"/>
    </row>
    <row r="54" spans="1:10" ht="20.25" customHeight="1">
      <c r="A54" s="17">
        <v>46252</v>
      </c>
      <c r="B54" s="18" t="s">
        <v>173</v>
      </c>
      <c r="C54" s="17" t="s">
        <v>186</v>
      </c>
      <c r="D54" s="19" t="s">
        <v>187</v>
      </c>
      <c r="E54" s="18" t="s">
        <v>48</v>
      </c>
      <c r="F54" s="18" t="s">
        <v>188</v>
      </c>
      <c r="G54" s="18" t="s">
        <v>74</v>
      </c>
      <c r="H54" s="20">
        <v>239301</v>
      </c>
      <c r="I54" s="21">
        <v>37311.599999999999</v>
      </c>
      <c r="J54" s="21"/>
    </row>
    <row r="55" spans="1:10">
      <c r="A55" s="17">
        <v>46251</v>
      </c>
      <c r="B55" s="18" t="s">
        <v>86</v>
      </c>
      <c r="C55" s="18" t="s">
        <v>87</v>
      </c>
      <c r="D55" s="19" t="s">
        <v>189</v>
      </c>
      <c r="E55" s="18" t="s">
        <v>48</v>
      </c>
      <c r="F55" s="18" t="s">
        <v>78</v>
      </c>
      <c r="G55" s="18" t="s">
        <v>89</v>
      </c>
      <c r="H55" s="20">
        <v>231101</v>
      </c>
      <c r="I55" s="21">
        <v>9000</v>
      </c>
      <c r="J55" s="21"/>
    </row>
    <row r="56" spans="1:10">
      <c r="A56" s="17">
        <v>46251</v>
      </c>
      <c r="B56" s="18" t="s">
        <v>91</v>
      </c>
      <c r="C56" s="18" t="s">
        <v>92</v>
      </c>
      <c r="D56" s="19" t="s">
        <v>190</v>
      </c>
      <c r="E56" s="18" t="s">
        <v>48</v>
      </c>
      <c r="F56" s="18" t="s">
        <v>78</v>
      </c>
      <c r="G56" s="18" t="s">
        <v>94</v>
      </c>
      <c r="H56" s="20">
        <v>231101</v>
      </c>
      <c r="I56" s="21">
        <v>50188</v>
      </c>
      <c r="J56" s="21"/>
    </row>
    <row r="57" spans="1:10">
      <c r="A57" s="17">
        <v>46252</v>
      </c>
      <c r="B57" s="18" t="s">
        <v>91</v>
      </c>
      <c r="C57" s="18" t="s">
        <v>92</v>
      </c>
      <c r="D57" s="19" t="s">
        <v>191</v>
      </c>
      <c r="E57" s="18" t="s">
        <v>48</v>
      </c>
      <c r="F57" s="18" t="s">
        <v>78</v>
      </c>
      <c r="G57" s="18" t="s">
        <v>94</v>
      </c>
      <c r="H57" s="20">
        <v>231101</v>
      </c>
      <c r="I57" s="21">
        <v>12225</v>
      </c>
      <c r="J57" s="21"/>
    </row>
    <row r="58" spans="1:10">
      <c r="A58" s="17">
        <v>46253</v>
      </c>
      <c r="B58" s="18" t="s">
        <v>132</v>
      </c>
      <c r="C58" s="19" t="s">
        <v>192</v>
      </c>
      <c r="D58" s="19" t="s">
        <v>193</v>
      </c>
      <c r="E58" s="18" t="s">
        <v>48</v>
      </c>
      <c r="F58" s="18" t="s">
        <v>78</v>
      </c>
      <c r="G58" s="18" t="s">
        <v>194</v>
      </c>
      <c r="H58" s="20">
        <v>235501</v>
      </c>
      <c r="I58" s="21">
        <v>7600</v>
      </c>
      <c r="J58" s="21"/>
    </row>
    <row r="59" spans="1:10">
      <c r="A59" s="17">
        <v>46247</v>
      </c>
      <c r="B59" s="18" t="s">
        <v>132</v>
      </c>
      <c r="C59" s="19" t="s">
        <v>195</v>
      </c>
      <c r="D59" s="19" t="s">
        <v>196</v>
      </c>
      <c r="E59" s="18" t="s">
        <v>48</v>
      </c>
      <c r="F59" s="18" t="s">
        <v>197</v>
      </c>
      <c r="G59" s="18" t="s">
        <v>194</v>
      </c>
      <c r="H59" s="20">
        <v>239101</v>
      </c>
      <c r="I59" s="21">
        <v>41394.400000000001</v>
      </c>
      <c r="J59" s="21"/>
    </row>
    <row r="60" spans="1:10">
      <c r="A60" s="17">
        <v>46247</v>
      </c>
      <c r="B60" s="18" t="s">
        <v>198</v>
      </c>
      <c r="C60" s="19" t="s">
        <v>199</v>
      </c>
      <c r="D60" s="19" t="s">
        <v>200</v>
      </c>
      <c r="E60" s="18" t="s">
        <v>48</v>
      </c>
      <c r="F60" s="18" t="s">
        <v>201</v>
      </c>
      <c r="G60" s="18" t="s">
        <v>202</v>
      </c>
      <c r="H60" s="20">
        <v>239201</v>
      </c>
      <c r="I60" s="21">
        <v>74907</v>
      </c>
      <c r="J60" s="21"/>
    </row>
    <row r="61" spans="1:10">
      <c r="A61" s="17">
        <v>46253</v>
      </c>
      <c r="B61" s="18" t="s">
        <v>114</v>
      </c>
      <c r="C61" s="19" t="s">
        <v>115</v>
      </c>
      <c r="D61" s="19" t="s">
        <v>203</v>
      </c>
      <c r="E61" s="18" t="s">
        <v>48</v>
      </c>
      <c r="F61" s="18" t="s">
        <v>117</v>
      </c>
      <c r="G61" s="18" t="s">
        <v>118</v>
      </c>
      <c r="H61" s="20">
        <v>235501</v>
      </c>
      <c r="I61" s="21">
        <v>33150.92</v>
      </c>
      <c r="J61" s="21"/>
    </row>
    <row r="62" spans="1:10">
      <c r="A62" s="17">
        <v>46244</v>
      </c>
      <c r="B62" s="18" t="s">
        <v>204</v>
      </c>
      <c r="C62" s="19" t="s">
        <v>205</v>
      </c>
      <c r="D62" s="19" t="s">
        <v>206</v>
      </c>
      <c r="E62" s="18" t="s">
        <v>48</v>
      </c>
      <c r="F62" s="18" t="s">
        <v>207</v>
      </c>
      <c r="G62" s="18" t="s">
        <v>208</v>
      </c>
      <c r="H62" s="20">
        <v>237101</v>
      </c>
      <c r="I62" s="21">
        <v>37900</v>
      </c>
      <c r="J62" s="21"/>
    </row>
    <row r="63" spans="1:10">
      <c r="A63" s="17">
        <v>46244</v>
      </c>
      <c r="B63" s="18" t="s">
        <v>204</v>
      </c>
      <c r="C63" s="19" t="s">
        <v>205</v>
      </c>
      <c r="D63" s="19" t="s">
        <v>209</v>
      </c>
      <c r="E63" s="18" t="s">
        <v>48</v>
      </c>
      <c r="F63" s="18" t="s">
        <v>207</v>
      </c>
      <c r="G63" s="18" t="s">
        <v>208</v>
      </c>
      <c r="H63" s="20">
        <v>237102</v>
      </c>
      <c r="I63" s="21">
        <v>49909</v>
      </c>
      <c r="J63" s="21"/>
    </row>
    <row r="64" spans="1:10">
      <c r="A64" s="17">
        <v>46255</v>
      </c>
      <c r="B64" s="18" t="s">
        <v>91</v>
      </c>
      <c r="C64" s="18" t="s">
        <v>92</v>
      </c>
      <c r="D64" s="19" t="s">
        <v>210</v>
      </c>
      <c r="E64" s="18" t="s">
        <v>48</v>
      </c>
      <c r="F64" s="18" t="s">
        <v>78</v>
      </c>
      <c r="G64" s="18" t="s">
        <v>94</v>
      </c>
      <c r="H64" s="20">
        <v>231101</v>
      </c>
      <c r="I64" s="21">
        <v>9525</v>
      </c>
      <c r="J64" s="21"/>
    </row>
    <row r="65" spans="1:10">
      <c r="A65" s="17">
        <v>46255</v>
      </c>
      <c r="B65" s="18" t="s">
        <v>211</v>
      </c>
      <c r="C65" s="19" t="s">
        <v>212</v>
      </c>
      <c r="D65" s="19" t="s">
        <v>213</v>
      </c>
      <c r="E65" s="18" t="s">
        <v>48</v>
      </c>
      <c r="F65" s="18" t="s">
        <v>138</v>
      </c>
      <c r="G65" s="18" t="s">
        <v>214</v>
      </c>
      <c r="H65" s="20">
        <v>239601</v>
      </c>
      <c r="I65" s="21">
        <v>20050</v>
      </c>
      <c r="J65" s="21"/>
    </row>
    <row r="66" spans="1:10">
      <c r="A66" s="17">
        <v>46255</v>
      </c>
      <c r="B66" s="18" t="s">
        <v>215</v>
      </c>
      <c r="C66" s="19" t="s">
        <v>216</v>
      </c>
      <c r="D66" s="19" t="s">
        <v>217</v>
      </c>
      <c r="E66" s="18" t="s">
        <v>48</v>
      </c>
      <c r="F66" s="18" t="s">
        <v>35</v>
      </c>
      <c r="G66" s="18" t="s">
        <v>33</v>
      </c>
      <c r="H66" s="20">
        <v>237203</v>
      </c>
      <c r="I66" s="21">
        <v>374890.17</v>
      </c>
      <c r="J66" s="21"/>
    </row>
    <row r="67" spans="1:10">
      <c r="A67" s="17">
        <v>46253</v>
      </c>
      <c r="B67" s="18" t="s">
        <v>215</v>
      </c>
      <c r="C67" s="19" t="s">
        <v>218</v>
      </c>
      <c r="D67" s="19" t="s">
        <v>219</v>
      </c>
      <c r="E67" s="18" t="s">
        <v>48</v>
      </c>
      <c r="F67" s="18" t="s">
        <v>220</v>
      </c>
      <c r="G67" s="18" t="s">
        <v>33</v>
      </c>
      <c r="H67" s="20">
        <v>237203</v>
      </c>
      <c r="I67" s="21">
        <v>28674</v>
      </c>
      <c r="J67" s="21"/>
    </row>
    <row r="68" spans="1:10">
      <c r="A68" s="17">
        <v>46253</v>
      </c>
      <c r="B68" s="18" t="s">
        <v>221</v>
      </c>
      <c r="C68" s="19" t="s">
        <v>222</v>
      </c>
      <c r="D68" s="19" t="s">
        <v>223</v>
      </c>
      <c r="E68" s="18" t="s">
        <v>40</v>
      </c>
      <c r="F68" s="18" t="s">
        <v>155</v>
      </c>
      <c r="G68" s="18" t="s">
        <v>33</v>
      </c>
      <c r="H68" s="20">
        <v>237203</v>
      </c>
      <c r="I68" s="21">
        <v>471382.83</v>
      </c>
      <c r="J68" s="21"/>
    </row>
    <row r="69" spans="1:10">
      <c r="A69" s="17">
        <v>46258</v>
      </c>
      <c r="B69" s="18" t="s">
        <v>91</v>
      </c>
      <c r="C69" s="18" t="s">
        <v>92</v>
      </c>
      <c r="D69" s="19" t="s">
        <v>224</v>
      </c>
      <c r="E69" s="18" t="s">
        <v>40</v>
      </c>
      <c r="F69" s="18" t="s">
        <v>78</v>
      </c>
      <c r="G69" s="18" t="s">
        <v>94</v>
      </c>
      <c r="H69" s="20">
        <v>231101</v>
      </c>
      <c r="I69" s="21">
        <v>75914.899999999994</v>
      </c>
      <c r="J69" s="21"/>
    </row>
    <row r="70" spans="1:10">
      <c r="A70" s="17">
        <v>46259</v>
      </c>
      <c r="B70" s="18" t="s">
        <v>91</v>
      </c>
      <c r="C70" s="18" t="s">
        <v>92</v>
      </c>
      <c r="D70" s="19" t="s">
        <v>225</v>
      </c>
      <c r="E70" s="18" t="s">
        <v>40</v>
      </c>
      <c r="F70" s="18" t="s">
        <v>78</v>
      </c>
      <c r="G70" s="18" t="s">
        <v>94</v>
      </c>
      <c r="H70" s="20">
        <v>231101</v>
      </c>
      <c r="I70" s="21">
        <v>12650</v>
      </c>
      <c r="J70" s="21"/>
    </row>
    <row r="71" spans="1:10">
      <c r="A71" s="17">
        <v>46258</v>
      </c>
      <c r="B71" s="18" t="s">
        <v>86</v>
      </c>
      <c r="C71" s="18" t="s">
        <v>87</v>
      </c>
      <c r="D71" s="19" t="s">
        <v>226</v>
      </c>
      <c r="E71" s="18" t="s">
        <v>40</v>
      </c>
      <c r="F71" s="18" t="s">
        <v>78</v>
      </c>
      <c r="G71" s="18" t="s">
        <v>89</v>
      </c>
      <c r="H71" s="20">
        <v>231101</v>
      </c>
      <c r="I71" s="21">
        <v>9000</v>
      </c>
      <c r="J71" s="21"/>
    </row>
    <row r="72" spans="1:10">
      <c r="A72" s="17">
        <v>46255</v>
      </c>
      <c r="B72" s="18" t="s">
        <v>173</v>
      </c>
      <c r="C72" s="19" t="s">
        <v>227</v>
      </c>
      <c r="D72" s="19" t="s">
        <v>228</v>
      </c>
      <c r="E72" s="18" t="s">
        <v>48</v>
      </c>
      <c r="F72" s="18" t="s">
        <v>35</v>
      </c>
      <c r="G72" s="18" t="s">
        <v>74</v>
      </c>
      <c r="H72" s="20">
        <v>239301</v>
      </c>
      <c r="I72" s="21">
        <v>30803.5</v>
      </c>
      <c r="J72" s="21"/>
    </row>
    <row r="73" spans="1:10">
      <c r="A73" s="17">
        <v>46259</v>
      </c>
      <c r="B73" s="18" t="s">
        <v>157</v>
      </c>
      <c r="C73" s="19" t="s">
        <v>158</v>
      </c>
      <c r="D73" s="19" t="s">
        <v>229</v>
      </c>
      <c r="E73" s="18" t="s">
        <v>48</v>
      </c>
      <c r="F73" s="18" t="s">
        <v>160</v>
      </c>
      <c r="G73" s="18" t="s">
        <v>161</v>
      </c>
      <c r="H73" s="20">
        <v>231101</v>
      </c>
      <c r="I73" s="21">
        <v>21640</v>
      </c>
      <c r="J73" s="21"/>
    </row>
    <row r="74" spans="1:10">
      <c r="A74" s="17">
        <v>46253</v>
      </c>
      <c r="B74" s="18" t="s">
        <v>230</v>
      </c>
      <c r="C74" s="19" t="s">
        <v>231</v>
      </c>
      <c r="D74" s="19" t="s">
        <v>232</v>
      </c>
      <c r="E74" s="18" t="s">
        <v>48</v>
      </c>
      <c r="F74" s="18" t="s">
        <v>155</v>
      </c>
      <c r="G74" s="18" t="s">
        <v>233</v>
      </c>
      <c r="H74" s="20">
        <v>237203</v>
      </c>
      <c r="I74" s="21">
        <v>3797.95</v>
      </c>
      <c r="J74" s="21"/>
    </row>
    <row r="75" spans="1:10">
      <c r="A75" s="17">
        <v>46258</v>
      </c>
      <c r="B75" s="18" t="s">
        <v>114</v>
      </c>
      <c r="C75" s="19" t="s">
        <v>234</v>
      </c>
      <c r="D75" s="19" t="s">
        <v>235</v>
      </c>
      <c r="E75" s="18" t="s">
        <v>48</v>
      </c>
      <c r="F75" s="18" t="s">
        <v>78</v>
      </c>
      <c r="G75" s="18" t="s">
        <v>118</v>
      </c>
      <c r="H75" s="20">
        <v>239501</v>
      </c>
      <c r="I75" s="21">
        <v>1545.5</v>
      </c>
      <c r="J75" s="21"/>
    </row>
    <row r="76" spans="1:10">
      <c r="A76" s="17">
        <v>46255</v>
      </c>
      <c r="B76" s="18" t="s">
        <v>215</v>
      </c>
      <c r="C76" s="19" t="s">
        <v>216</v>
      </c>
      <c r="D76" s="19" t="s">
        <v>187</v>
      </c>
      <c r="E76" s="18" t="s">
        <v>48</v>
      </c>
      <c r="F76" s="18" t="s">
        <v>35</v>
      </c>
      <c r="G76" s="18" t="s">
        <v>33</v>
      </c>
      <c r="H76" s="20">
        <v>237203</v>
      </c>
      <c r="I76" s="21">
        <v>105812.3</v>
      </c>
      <c r="J76" s="21"/>
    </row>
    <row r="77" spans="1:10">
      <c r="A77" s="17">
        <v>46260</v>
      </c>
      <c r="B77" s="18" t="s">
        <v>109</v>
      </c>
      <c r="C77" s="19" t="s">
        <v>110</v>
      </c>
      <c r="D77" s="19" t="s">
        <v>236</v>
      </c>
      <c r="E77" s="18" t="s">
        <v>48</v>
      </c>
      <c r="F77" s="18" t="s">
        <v>112</v>
      </c>
      <c r="G77" s="18" t="s">
        <v>113</v>
      </c>
      <c r="H77" s="20">
        <v>237299</v>
      </c>
      <c r="I77" s="21">
        <v>20000</v>
      </c>
      <c r="J77" s="21"/>
    </row>
    <row r="78" spans="1:10">
      <c r="A78" s="17">
        <v>46248</v>
      </c>
      <c r="B78" s="18" t="s">
        <v>237</v>
      </c>
      <c r="C78" s="19" t="s">
        <v>238</v>
      </c>
      <c r="D78" s="19" t="s">
        <v>239</v>
      </c>
      <c r="E78" s="18" t="s">
        <v>48</v>
      </c>
      <c r="F78" s="18" t="s">
        <v>240</v>
      </c>
      <c r="G78" s="18" t="s">
        <v>241</v>
      </c>
      <c r="H78" s="20">
        <v>228501</v>
      </c>
      <c r="I78" s="21">
        <v>40120</v>
      </c>
      <c r="J78" s="21"/>
    </row>
    <row r="79" spans="1:10">
      <c r="A79" s="17">
        <v>46261</v>
      </c>
      <c r="B79" s="18" t="s">
        <v>204</v>
      </c>
      <c r="C79" s="19" t="s">
        <v>205</v>
      </c>
      <c r="D79" s="19" t="s">
        <v>242</v>
      </c>
      <c r="E79" s="18" t="s">
        <v>48</v>
      </c>
      <c r="F79" s="18" t="s">
        <v>207</v>
      </c>
      <c r="G79" s="18" t="s">
        <v>208</v>
      </c>
      <c r="H79" s="20">
        <v>237102</v>
      </c>
      <c r="I79" s="21">
        <v>105792</v>
      </c>
      <c r="J79" s="21"/>
    </row>
    <row r="80" spans="1:10">
      <c r="A80" s="17">
        <v>46261</v>
      </c>
      <c r="B80" s="18" t="s">
        <v>204</v>
      </c>
      <c r="C80" s="19" t="s">
        <v>205</v>
      </c>
      <c r="D80" s="19" t="s">
        <v>243</v>
      </c>
      <c r="E80" s="18" t="s">
        <v>48</v>
      </c>
      <c r="F80" s="18" t="s">
        <v>207</v>
      </c>
      <c r="G80" s="18" t="s">
        <v>208</v>
      </c>
      <c r="H80" s="20">
        <v>237101</v>
      </c>
      <c r="I80" s="21">
        <v>72300</v>
      </c>
      <c r="J80" s="21"/>
    </row>
    <row r="81" spans="1:10">
      <c r="A81" s="37">
        <v>46260</v>
      </c>
      <c r="B81" s="18" t="s">
        <v>91</v>
      </c>
      <c r="C81" s="18" t="s">
        <v>92</v>
      </c>
      <c r="D81" s="19" t="s">
        <v>244</v>
      </c>
      <c r="E81" s="18" t="s">
        <v>48</v>
      </c>
      <c r="F81" s="18" t="s">
        <v>78</v>
      </c>
      <c r="G81" s="18" t="s">
        <v>94</v>
      </c>
      <c r="H81" s="20">
        <v>231101</v>
      </c>
      <c r="I81" s="21">
        <v>20325</v>
      </c>
      <c r="J81" s="21"/>
    </row>
    <row r="82" spans="1:10">
      <c r="A82" s="17">
        <v>46260</v>
      </c>
      <c r="B82" s="18" t="s">
        <v>91</v>
      </c>
      <c r="C82" s="18" t="s">
        <v>92</v>
      </c>
      <c r="D82" s="19" t="s">
        <v>245</v>
      </c>
      <c r="E82" s="18" t="s">
        <v>48</v>
      </c>
      <c r="F82" s="18" t="s">
        <v>78</v>
      </c>
      <c r="G82" s="18" t="s">
        <v>94</v>
      </c>
      <c r="H82" s="20">
        <v>231101</v>
      </c>
      <c r="I82" s="21">
        <v>6865</v>
      </c>
      <c r="J82" s="21"/>
    </row>
    <row r="83" spans="1:10">
      <c r="A83" s="17">
        <v>46265</v>
      </c>
      <c r="B83" s="18" t="s">
        <v>91</v>
      </c>
      <c r="C83" s="18" t="s">
        <v>92</v>
      </c>
      <c r="D83" s="19" t="s">
        <v>246</v>
      </c>
      <c r="E83" s="18" t="s">
        <v>48</v>
      </c>
      <c r="F83" s="18" t="s">
        <v>78</v>
      </c>
      <c r="G83" s="18" t="s">
        <v>94</v>
      </c>
      <c r="H83" s="20">
        <v>231101</v>
      </c>
      <c r="I83" s="21">
        <v>35027.339999999997</v>
      </c>
      <c r="J83" s="21"/>
    </row>
    <row r="84" spans="1:10">
      <c r="A84" s="17">
        <v>46262</v>
      </c>
      <c r="B84" s="18" t="s">
        <v>91</v>
      </c>
      <c r="C84" s="18" t="s">
        <v>92</v>
      </c>
      <c r="D84" s="19" t="s">
        <v>247</v>
      </c>
      <c r="E84" s="18" t="s">
        <v>48</v>
      </c>
      <c r="F84" s="18" t="s">
        <v>78</v>
      </c>
      <c r="G84" s="18" t="s">
        <v>94</v>
      </c>
      <c r="H84" s="20">
        <v>231101</v>
      </c>
      <c r="I84" s="21">
        <v>16340</v>
      </c>
      <c r="J84" s="21"/>
    </row>
    <row r="85" spans="1:10">
      <c r="A85" s="17">
        <v>46254</v>
      </c>
      <c r="B85" s="18" t="s">
        <v>91</v>
      </c>
      <c r="C85" s="18" t="s">
        <v>92</v>
      </c>
      <c r="D85" s="19" t="s">
        <v>248</v>
      </c>
      <c r="E85" s="18" t="s">
        <v>48</v>
      </c>
      <c r="F85" s="18" t="s">
        <v>78</v>
      </c>
      <c r="G85" s="18" t="s">
        <v>94</v>
      </c>
      <c r="H85" s="20">
        <v>231101</v>
      </c>
      <c r="I85" s="21">
        <v>7275</v>
      </c>
      <c r="J85" s="21"/>
    </row>
    <row r="86" spans="1:10">
      <c r="A86" s="17">
        <v>46262</v>
      </c>
      <c r="B86" s="18" t="s">
        <v>91</v>
      </c>
      <c r="C86" s="18" t="s">
        <v>92</v>
      </c>
      <c r="D86" s="19" t="s">
        <v>249</v>
      </c>
      <c r="E86" s="18" t="s">
        <v>48</v>
      </c>
      <c r="F86" s="18" t="s">
        <v>78</v>
      </c>
      <c r="G86" s="18" t="s">
        <v>94</v>
      </c>
      <c r="H86" s="20">
        <v>231101</v>
      </c>
      <c r="I86" s="21">
        <v>2600</v>
      </c>
      <c r="J86" s="21"/>
    </row>
    <row r="87" spans="1:10">
      <c r="A87" s="17">
        <v>46262</v>
      </c>
      <c r="B87" s="18" t="s">
        <v>132</v>
      </c>
      <c r="C87" s="18" t="s">
        <v>192</v>
      </c>
      <c r="D87" s="19" t="s">
        <v>250</v>
      </c>
      <c r="E87" s="18" t="s">
        <v>48</v>
      </c>
      <c r="F87" s="18" t="s">
        <v>78</v>
      </c>
      <c r="G87" s="18" t="s">
        <v>194</v>
      </c>
      <c r="H87" s="20">
        <v>235501</v>
      </c>
      <c r="I87" s="21">
        <v>22200</v>
      </c>
      <c r="J87" s="21"/>
    </row>
    <row r="88" spans="1:10">
      <c r="A88" s="17">
        <v>46260</v>
      </c>
      <c r="B88" s="18" t="s">
        <v>114</v>
      </c>
      <c r="C88" s="19" t="s">
        <v>234</v>
      </c>
      <c r="D88" s="19" t="s">
        <v>251</v>
      </c>
      <c r="E88" s="18" t="s">
        <v>48</v>
      </c>
      <c r="F88" s="18" t="s">
        <v>78</v>
      </c>
      <c r="G88" s="18" t="s">
        <v>118</v>
      </c>
      <c r="H88" s="20">
        <v>236304</v>
      </c>
      <c r="I88" s="21">
        <v>327.66000000000003</v>
      </c>
      <c r="J88" s="21"/>
    </row>
    <row r="89" spans="1:10">
      <c r="A89" s="17">
        <v>46262</v>
      </c>
      <c r="B89" s="18" t="s">
        <v>215</v>
      </c>
      <c r="C89" s="19" t="s">
        <v>216</v>
      </c>
      <c r="D89" s="19" t="s">
        <v>252</v>
      </c>
      <c r="E89" s="18" t="s">
        <v>48</v>
      </c>
      <c r="F89" s="18" t="s">
        <v>35</v>
      </c>
      <c r="G89" s="18" t="s">
        <v>33</v>
      </c>
      <c r="H89" s="20">
        <v>237203</v>
      </c>
      <c r="I89" s="21">
        <v>81897.399999999994</v>
      </c>
      <c r="J89" s="21"/>
    </row>
    <row r="90" spans="1:10">
      <c r="A90" s="17">
        <v>46261</v>
      </c>
      <c r="B90" s="18" t="s">
        <v>253</v>
      </c>
      <c r="C90" s="19" t="s">
        <v>254</v>
      </c>
      <c r="D90" s="19" t="s">
        <v>255</v>
      </c>
      <c r="E90" s="18" t="s">
        <v>48</v>
      </c>
      <c r="F90" s="18" t="s">
        <v>256</v>
      </c>
      <c r="G90" s="18" t="s">
        <v>33</v>
      </c>
      <c r="H90" s="20">
        <v>237203</v>
      </c>
      <c r="I90" s="21">
        <v>161789.03</v>
      </c>
      <c r="J90" s="21"/>
    </row>
    <row r="91" spans="1:10">
      <c r="A91" s="17">
        <v>46254</v>
      </c>
      <c r="B91" s="18" t="s">
        <v>257</v>
      </c>
      <c r="C91" s="19" t="s">
        <v>258</v>
      </c>
      <c r="D91" s="19" t="s">
        <v>259</v>
      </c>
      <c r="E91" s="18" t="s">
        <v>48</v>
      </c>
      <c r="F91" s="18" t="s">
        <v>59</v>
      </c>
      <c r="G91" s="18" t="s">
        <v>74</v>
      </c>
      <c r="H91" s="20">
        <v>239301</v>
      </c>
      <c r="I91" s="21">
        <v>39000</v>
      </c>
      <c r="J91" s="21"/>
    </row>
    <row r="92" spans="1:10">
      <c r="A92" s="17">
        <v>46262</v>
      </c>
      <c r="B92" s="18" t="s">
        <v>260</v>
      </c>
      <c r="C92" s="19" t="s">
        <v>261</v>
      </c>
      <c r="D92" s="19" t="s">
        <v>262</v>
      </c>
      <c r="E92" s="18" t="s">
        <v>48</v>
      </c>
      <c r="F92" s="18" t="s">
        <v>263</v>
      </c>
      <c r="G92" s="18" t="s">
        <v>60</v>
      </c>
      <c r="H92" s="20">
        <v>234101</v>
      </c>
      <c r="I92" s="21">
        <v>60000</v>
      </c>
      <c r="J92" s="21"/>
    </row>
    <row r="93" spans="1:10">
      <c r="A93" s="17">
        <v>46254</v>
      </c>
      <c r="B93" s="18" t="s">
        <v>264</v>
      </c>
      <c r="C93" s="19" t="s">
        <v>265</v>
      </c>
      <c r="D93" s="19" t="s">
        <v>266</v>
      </c>
      <c r="E93" s="18" t="s">
        <v>48</v>
      </c>
      <c r="F93" s="18" t="s">
        <v>188</v>
      </c>
      <c r="G93" s="18" t="s">
        <v>60</v>
      </c>
      <c r="H93" s="20">
        <v>234101</v>
      </c>
      <c r="I93" s="21">
        <v>12000</v>
      </c>
      <c r="J93" s="21"/>
    </row>
    <row r="94" spans="1:10">
      <c r="A94" s="17">
        <v>46262</v>
      </c>
      <c r="B94" s="18" t="s">
        <v>114</v>
      </c>
      <c r="C94" s="19" t="s">
        <v>115</v>
      </c>
      <c r="D94" s="19" t="s">
        <v>267</v>
      </c>
      <c r="E94" s="18" t="s">
        <v>48</v>
      </c>
      <c r="F94" s="18" t="s">
        <v>117</v>
      </c>
      <c r="G94" s="18" t="s">
        <v>118</v>
      </c>
      <c r="H94" s="20">
        <v>235501</v>
      </c>
      <c r="I94" s="21">
        <v>25134</v>
      </c>
      <c r="J94" s="21"/>
    </row>
    <row r="95" spans="1:10">
      <c r="A95" s="17">
        <v>46255</v>
      </c>
      <c r="B95" s="18" t="s">
        <v>268</v>
      </c>
      <c r="C95" s="19" t="s">
        <v>269</v>
      </c>
      <c r="D95" s="19" t="s">
        <v>270</v>
      </c>
      <c r="E95" s="18" t="s">
        <v>40</v>
      </c>
      <c r="F95" s="18" t="s">
        <v>112</v>
      </c>
      <c r="G95" s="18" t="s">
        <v>271</v>
      </c>
      <c r="H95" s="20">
        <v>237203</v>
      </c>
      <c r="I95" s="21">
        <v>425000</v>
      </c>
      <c r="J95" s="21"/>
    </row>
    <row r="96" spans="1:10">
      <c r="A96" s="17">
        <v>46259</v>
      </c>
      <c r="B96" s="18" t="s">
        <v>273</v>
      </c>
      <c r="C96" s="19" t="s">
        <v>272</v>
      </c>
      <c r="D96" s="19" t="s">
        <v>274</v>
      </c>
      <c r="E96" s="18" t="s">
        <v>48</v>
      </c>
      <c r="F96" s="18" t="s">
        <v>275</v>
      </c>
      <c r="G96" s="18" t="s">
        <v>276</v>
      </c>
      <c r="H96" s="20">
        <v>227208</v>
      </c>
      <c r="I96" s="21">
        <v>21240</v>
      </c>
      <c r="J96" s="21"/>
    </row>
    <row r="97" spans="1:10">
      <c r="A97" s="17">
        <v>46241</v>
      </c>
      <c r="B97" s="18" t="s">
        <v>198</v>
      </c>
      <c r="C97" s="19" t="s">
        <v>277</v>
      </c>
      <c r="D97" s="19" t="s">
        <v>278</v>
      </c>
      <c r="E97" s="18" t="s">
        <v>48</v>
      </c>
      <c r="F97" s="18" t="s">
        <v>279</v>
      </c>
      <c r="G97" s="18" t="s">
        <v>202</v>
      </c>
      <c r="H97" s="20">
        <v>239201</v>
      </c>
      <c r="I97" s="21">
        <v>107344.6</v>
      </c>
      <c r="J97" s="21"/>
    </row>
    <row r="98" spans="1:10">
      <c r="A98" s="17">
        <v>46237</v>
      </c>
      <c r="B98" s="18" t="s">
        <v>280</v>
      </c>
      <c r="C98" s="19" t="s">
        <v>281</v>
      </c>
      <c r="D98" s="19" t="s">
        <v>282</v>
      </c>
      <c r="E98" s="18" t="s">
        <v>48</v>
      </c>
      <c r="F98" s="18" t="s">
        <v>160</v>
      </c>
      <c r="G98" s="18" t="s">
        <v>283</v>
      </c>
      <c r="H98" s="20">
        <v>221701</v>
      </c>
      <c r="I98" s="21">
        <v>18700</v>
      </c>
      <c r="J98" s="21"/>
    </row>
    <row r="99" spans="1:10">
      <c r="A99" s="49"/>
      <c r="B99" s="18"/>
      <c r="C99" s="19"/>
      <c r="D99" s="19"/>
      <c r="E99" s="18"/>
      <c r="F99" s="18"/>
      <c r="G99" s="18"/>
      <c r="H99" s="20"/>
      <c r="I99" s="21"/>
      <c r="J99" s="21"/>
    </row>
    <row r="100" spans="1:10" ht="15.75">
      <c r="D100" s="1"/>
      <c r="E100" s="2"/>
      <c r="F100" s="1"/>
      <c r="G100" s="47" t="s">
        <v>11</v>
      </c>
      <c r="H100" s="48"/>
      <c r="I100" s="23">
        <f>SUM(I8:I99)</f>
        <v>6205389.9900000002</v>
      </c>
    </row>
    <row r="101" spans="1:10" ht="15.75">
      <c r="A101" s="11" t="s">
        <v>12</v>
      </c>
      <c r="B101" s="11"/>
      <c r="C101" s="11"/>
    </row>
    <row r="102" spans="1:10" ht="15.75">
      <c r="D102" s="6"/>
      <c r="G102" s="9" t="s">
        <v>13</v>
      </c>
    </row>
    <row r="103" spans="1:10">
      <c r="A103" s="41" t="s">
        <v>14</v>
      </c>
      <c r="B103" s="42"/>
      <c r="C103" s="8" t="s">
        <v>15</v>
      </c>
    </row>
    <row r="104" spans="1:10">
      <c r="A104" s="12"/>
      <c r="B104" s="13"/>
      <c r="C104" s="8"/>
      <c r="D104" s="8" t="s">
        <v>16</v>
      </c>
      <c r="G104" s="8" t="s">
        <v>17</v>
      </c>
      <c r="H104" s="8" t="s">
        <v>15</v>
      </c>
      <c r="I104" s="8" t="s">
        <v>16</v>
      </c>
    </row>
    <row r="105" spans="1:10">
      <c r="A105" s="45"/>
      <c r="B105" s="46"/>
      <c r="C105" s="1"/>
      <c r="D105" s="25"/>
      <c r="G105" s="8"/>
      <c r="H105" s="8"/>
      <c r="I105" s="8"/>
    </row>
    <row r="106" spans="1:10">
      <c r="A106" s="14">
        <v>231101</v>
      </c>
      <c r="B106" s="15"/>
      <c r="C106" s="1">
        <v>31</v>
      </c>
      <c r="D106" s="27">
        <f>88970+9000+49500+13980+49227.2+2700+16020+9000+265139.8+5125+40911.3+3900+17100+33990+4500+24646+13465+9000+50188+12225+9525+75914.9+12650+9000+21640+20325+6865+35027.34+16340+7275+2600</f>
        <v>935749.54</v>
      </c>
      <c r="G106" s="1" t="s">
        <v>18</v>
      </c>
      <c r="H106" s="1">
        <v>42</v>
      </c>
      <c r="I106" s="27">
        <f>18500+98282.2+22000+241000+88970+31500+141350+92160+29760+9000+49500+21677.5+3199.01+40000+21254.16+82600+123855.16+170634.49+6850+110792+9000+15000+33990+4500+13465+112259.3+9000+7600+33150.92+20050+9000+21640+3797.95+1545.5+20000+40120+327.66+39000+60000+25134+21240+18700</f>
        <v>1921404.8499999999</v>
      </c>
    </row>
    <row r="107" spans="1:10">
      <c r="A107" s="14">
        <v>239601</v>
      </c>
      <c r="B107" s="15"/>
      <c r="C107" s="1">
        <v>1</v>
      </c>
      <c r="D107" s="35">
        <f>22000</f>
        <v>22000</v>
      </c>
      <c r="G107" s="1"/>
      <c r="H107" s="1"/>
      <c r="I107" s="26"/>
    </row>
    <row r="108" spans="1:10">
      <c r="A108" s="14">
        <v>265401</v>
      </c>
      <c r="B108" s="15"/>
      <c r="C108" s="1">
        <v>1</v>
      </c>
      <c r="D108" s="27">
        <f>31500</f>
        <v>31500</v>
      </c>
      <c r="G108" s="1"/>
      <c r="H108" s="1"/>
      <c r="I108" s="1"/>
    </row>
    <row r="109" spans="1:10">
      <c r="A109" s="28">
        <v>232301</v>
      </c>
      <c r="B109" s="15"/>
      <c r="C109" s="1">
        <v>1</v>
      </c>
      <c r="D109" s="27">
        <f>98282.2</f>
        <v>98282.2</v>
      </c>
      <c r="G109" s="1"/>
      <c r="H109" s="1"/>
      <c r="I109" s="1"/>
    </row>
    <row r="110" spans="1:10">
      <c r="A110" s="29">
        <v>237203</v>
      </c>
      <c r="B110" s="15"/>
      <c r="C110" s="1">
        <v>9</v>
      </c>
      <c r="D110" s="26">
        <f>610264+374890.17+28674+471382.83+3797.95+105812.3+81+81897.4+161789.03+425000</f>
        <v>2263588.6799999997</v>
      </c>
      <c r="G110" s="1" t="s">
        <v>19</v>
      </c>
      <c r="H110" s="1">
        <v>49</v>
      </c>
      <c r="I110" s="26">
        <f>610264+67200+38000.1+13980+49227.2+2700+16020+69855+80931.18+126637.45+265139.8+5125+40911.3+3900+17100+24646+39000+112224+142841.04+68040+37311.6+50188+12225+41394.4+74907+37900+49909+9525+374890.17+28674+471382.83+75914.9+12650+30803.5+105812.3+105792+72300+20325+6865+35027.34+16340+7275+2600+22200+81897.4+161789.03+12000+425000+107344.6</f>
        <v>4283985.1399999997</v>
      </c>
    </row>
    <row r="111" spans="1:10">
      <c r="A111" s="28">
        <v>239201</v>
      </c>
      <c r="B111" s="15"/>
      <c r="C111" s="1">
        <v>5</v>
      </c>
      <c r="D111" s="26">
        <f>38000.1+126637.45+110792+74907+107344.6</f>
        <v>457681.15</v>
      </c>
      <c r="G111" s="2" t="s">
        <v>20</v>
      </c>
      <c r="H111" s="1"/>
      <c r="I111" s="1"/>
    </row>
    <row r="112" spans="1:10">
      <c r="A112" s="28">
        <v>236304</v>
      </c>
      <c r="B112" s="15"/>
      <c r="C112" s="1">
        <v>1</v>
      </c>
      <c r="D112" s="26">
        <f>327.66</f>
        <v>327.66000000000003</v>
      </c>
      <c r="G112" s="10" t="s">
        <v>22</v>
      </c>
      <c r="H112" s="36">
        <f>SUM(H106:H111)</f>
        <v>91</v>
      </c>
      <c r="I112" s="32">
        <f>I106+I110</f>
        <v>6205389.9899999993</v>
      </c>
    </row>
    <row r="113" spans="1:5">
      <c r="A113" s="28">
        <v>239301</v>
      </c>
      <c r="B113" s="15"/>
      <c r="C113" s="1">
        <v>6</v>
      </c>
      <c r="D113" s="26">
        <f>141350+142841.04+68040+37311.6+30803.5+39000</f>
        <v>459346.14</v>
      </c>
    </row>
    <row r="114" spans="1:5">
      <c r="A114" s="28">
        <v>234101</v>
      </c>
      <c r="B114" s="15"/>
      <c r="C114" s="1">
        <v>6</v>
      </c>
      <c r="D114" s="26">
        <f>241000+67200+39000+112224+60000+12000</f>
        <v>531424</v>
      </c>
    </row>
    <row r="115" spans="1:5">
      <c r="A115" s="28">
        <v>235501</v>
      </c>
      <c r="B115" s="15"/>
      <c r="C115" s="1">
        <v>8</v>
      </c>
      <c r="D115" s="26">
        <f>92160+29760+21254.16+6850+7600+33150.92+22200+25134</f>
        <v>238109.08000000002</v>
      </c>
    </row>
    <row r="116" spans="1:5">
      <c r="A116" s="28">
        <v>239101</v>
      </c>
      <c r="B116" s="15"/>
      <c r="C116" s="1">
        <v>3</v>
      </c>
      <c r="D116" s="26">
        <f>69855+80931.18+41394.4</f>
        <v>192180.58</v>
      </c>
    </row>
    <row r="117" spans="1:5">
      <c r="A117" s="29">
        <v>225901</v>
      </c>
      <c r="B117" s="15"/>
      <c r="C117" s="1">
        <v>1</v>
      </c>
      <c r="D117" s="26">
        <v>15000</v>
      </c>
    </row>
    <row r="118" spans="1:5">
      <c r="A118" s="29">
        <v>237206</v>
      </c>
      <c r="B118" s="15"/>
      <c r="C118" s="1">
        <v>1</v>
      </c>
      <c r="D118" s="26">
        <v>123855.16</v>
      </c>
    </row>
    <row r="119" spans="1:5">
      <c r="A119" s="28">
        <v>237101</v>
      </c>
      <c r="B119" s="15"/>
      <c r="C119" s="1">
        <v>2</v>
      </c>
      <c r="D119" s="26">
        <f>37900+72300</f>
        <v>110200</v>
      </c>
    </row>
    <row r="120" spans="1:5">
      <c r="A120" s="28">
        <v>239501</v>
      </c>
      <c r="B120" s="15"/>
      <c r="C120" s="1">
        <v>1</v>
      </c>
      <c r="D120" s="26">
        <v>1545.5</v>
      </c>
    </row>
    <row r="121" spans="1:5">
      <c r="A121" s="28">
        <v>261301</v>
      </c>
      <c r="B121" s="33"/>
      <c r="C121" s="1"/>
      <c r="D121" s="26"/>
    </row>
    <row r="122" spans="1:5">
      <c r="A122" s="28">
        <v>237102</v>
      </c>
      <c r="B122" s="33"/>
      <c r="C122" s="1">
        <v>2</v>
      </c>
      <c r="D122" s="30">
        <f>49909+105792</f>
        <v>155701</v>
      </c>
      <c r="E122" s="24"/>
    </row>
    <row r="123" spans="1:5">
      <c r="A123" s="28">
        <v>239802</v>
      </c>
      <c r="B123" s="33"/>
      <c r="C123" s="1"/>
      <c r="D123" s="30"/>
      <c r="E123" s="24"/>
    </row>
    <row r="124" spans="1:5">
      <c r="A124" s="28">
        <v>227208</v>
      </c>
      <c r="B124" s="33"/>
      <c r="C124" s="1">
        <v>2</v>
      </c>
      <c r="D124" s="30">
        <f>170634.49+21240</f>
        <v>191874.49</v>
      </c>
      <c r="E124" s="24"/>
    </row>
    <row r="125" spans="1:5">
      <c r="A125" s="28">
        <v>228701</v>
      </c>
      <c r="B125" s="33"/>
      <c r="C125" s="1"/>
      <c r="D125" s="30"/>
      <c r="E125" s="24"/>
    </row>
    <row r="126" spans="1:5">
      <c r="A126" s="28">
        <v>221301</v>
      </c>
      <c r="B126" s="33"/>
      <c r="C126" s="1">
        <v>2</v>
      </c>
      <c r="D126" s="30">
        <f>21677.5+3199.01</f>
        <v>24876.510000000002</v>
      </c>
      <c r="E126" s="24"/>
    </row>
    <row r="127" spans="1:5">
      <c r="A127" s="28">
        <v>263101</v>
      </c>
      <c r="B127" s="33"/>
      <c r="C127" s="1">
        <v>1</v>
      </c>
      <c r="D127" s="30">
        <v>112259.3</v>
      </c>
      <c r="E127" s="24"/>
    </row>
    <row r="128" spans="1:5">
      <c r="A128" s="28">
        <v>228501</v>
      </c>
      <c r="B128" s="33"/>
      <c r="C128" s="1">
        <v>1</v>
      </c>
      <c r="D128" s="30">
        <f>40120</f>
        <v>40120</v>
      </c>
      <c r="E128" s="24"/>
    </row>
    <row r="129" spans="1:9">
      <c r="A129" s="28">
        <v>239601</v>
      </c>
      <c r="B129" s="33"/>
      <c r="C129" s="1">
        <v>1</v>
      </c>
      <c r="D129" s="30">
        <f>20050</f>
        <v>20050</v>
      </c>
      <c r="E129" s="24"/>
    </row>
    <row r="130" spans="1:9">
      <c r="A130" s="28">
        <v>227106</v>
      </c>
      <c r="B130" s="33"/>
      <c r="C130" s="1">
        <v>1</v>
      </c>
      <c r="D130" s="30">
        <v>82600</v>
      </c>
      <c r="E130" s="24"/>
    </row>
    <row r="131" spans="1:9">
      <c r="A131" s="28">
        <v>237299</v>
      </c>
      <c r="B131" s="33"/>
      <c r="C131" s="1">
        <v>2</v>
      </c>
      <c r="D131" s="30">
        <f>40000+20000</f>
        <v>60000</v>
      </c>
      <c r="E131" s="24"/>
      <c r="G131" s="16"/>
      <c r="H131" s="16"/>
      <c r="I131" s="16"/>
    </row>
    <row r="132" spans="1:9">
      <c r="A132" s="28">
        <v>221701</v>
      </c>
      <c r="B132" s="33"/>
      <c r="C132" s="1">
        <v>2</v>
      </c>
      <c r="D132" s="30">
        <f>18500+18700</f>
        <v>37200</v>
      </c>
      <c r="E132" s="24"/>
    </row>
    <row r="133" spans="1:9">
      <c r="A133" s="41" t="s">
        <v>21</v>
      </c>
      <c r="B133" s="42"/>
      <c r="C133" s="50">
        <f>SUM(C106:C132)</f>
        <v>91</v>
      </c>
      <c r="D133" s="34">
        <f>SUM(D106:D132)</f>
        <v>6205470.9900000002</v>
      </c>
      <c r="E133" s="24"/>
    </row>
    <row r="134" spans="1:9">
      <c r="D134" s="1"/>
    </row>
    <row r="135" spans="1:9" ht="15.75">
      <c r="A135" s="44" t="s">
        <v>23</v>
      </c>
      <c r="B135" s="44"/>
      <c r="C135" s="44"/>
    </row>
    <row r="136" spans="1:9">
      <c r="A136" s="8" t="s">
        <v>24</v>
      </c>
      <c r="B136" s="8" t="s">
        <v>15</v>
      </c>
      <c r="C136" s="8" t="s">
        <v>16</v>
      </c>
    </row>
    <row r="137" spans="1:9">
      <c r="A137" s="1" t="s">
        <v>25</v>
      </c>
      <c r="B137" s="1">
        <v>88</v>
      </c>
      <c r="C137" s="26">
        <f>610264+98282.2+22000+241000+67200+88970+31500+141350+92160+38000.1+29760+9000+49500+13980+49227.2+2700+16020+69855+40000+21254.16+82600+123855.16+170634.49+80931.18+6850+9000+126637.45+265139.8+5125+40911.3+3900+17100+15000+33990+4500+24646+13465+39000+112224+142841.04+68040+112259.3+37311.6+9000+50188+12225+7600+41394.4+74907+33150.92+37900+49909+20050+9525+110792+374890.17+28674+471382.83+75914.9+12650+9000+30803.5+21640+3797.95+1545.5+105812.3+20000+40120+105792+72300+20325+6865+35027.34+16340+7275+2600+22200+327.66+81897.4+161789.03+39000+60000+12000+25134+425000+21240+107344.6+18700</f>
        <v>6162013.4799999995</v>
      </c>
    </row>
    <row r="138" spans="1:9">
      <c r="A138" s="1" t="s">
        <v>26</v>
      </c>
      <c r="B138" s="1">
        <v>3</v>
      </c>
      <c r="C138" s="27">
        <f>18500+21677.5+3199.01</f>
        <v>43376.51</v>
      </c>
    </row>
    <row r="139" spans="1:9">
      <c r="A139" s="10" t="s">
        <v>22</v>
      </c>
      <c r="B139" s="36">
        <f>SUM(B137:B138)</f>
        <v>91</v>
      </c>
      <c r="C139" s="31">
        <f>C137+C138</f>
        <v>6205389.9899999993</v>
      </c>
    </row>
    <row r="143" spans="1:9">
      <c r="A143" t="s">
        <v>27</v>
      </c>
    </row>
    <row r="146" spans="1:7">
      <c r="A146" t="s">
        <v>28</v>
      </c>
    </row>
    <row r="147" spans="1:7">
      <c r="A147" t="s">
        <v>30</v>
      </c>
    </row>
    <row r="148" spans="1:7">
      <c r="G148" t="s">
        <v>29</v>
      </c>
    </row>
    <row r="149" spans="1:7">
      <c r="D149" s="43" t="s">
        <v>28</v>
      </c>
      <c r="E149" s="43"/>
    </row>
    <row r="150" spans="1:7">
      <c r="D150" s="43" t="s">
        <v>31</v>
      </c>
      <c r="E150" s="43"/>
    </row>
    <row r="152" spans="1:7">
      <c r="A152" s="16" t="s">
        <v>32</v>
      </c>
      <c r="B152" s="16"/>
      <c r="C152" s="16"/>
    </row>
    <row r="153" spans="1:7">
      <c r="D153" s="16"/>
      <c r="E153" s="16"/>
      <c r="F153" s="16"/>
    </row>
  </sheetData>
  <mergeCells count="11">
    <mergeCell ref="D150:E150"/>
    <mergeCell ref="D149:E149"/>
    <mergeCell ref="A135:C135"/>
    <mergeCell ref="A105:B105"/>
    <mergeCell ref="G100:H100"/>
    <mergeCell ref="A133:B133"/>
    <mergeCell ref="A3:I3"/>
    <mergeCell ref="A4:I4"/>
    <mergeCell ref="A5:I5"/>
    <mergeCell ref="A6:I6"/>
    <mergeCell ref="A103:B103"/>
  </mergeCells>
  <pageMargins left="0.25" right="0.25" top="0.75" bottom="0.75" header="0.3" footer="0.3"/>
  <pageSetup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Dinorah Cuevas</dc:creator>
  <cp:keywords/>
  <dc:description/>
  <cp:lastModifiedBy>USER</cp:lastModifiedBy>
  <cp:revision/>
  <dcterms:created xsi:type="dcterms:W3CDTF">2021-04-23T20:25:15Z</dcterms:created>
  <dcterms:modified xsi:type="dcterms:W3CDTF">2026-09-03T17:29:41Z</dcterms:modified>
  <cp:category/>
  <cp:contentStatus/>
</cp:coreProperties>
</file>