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1595" tabRatio="922" activeTab="1"/>
  </bookViews>
  <sheets>
    <sheet name="SeNaSa Subsidiado" sheetId="1" r:id="rId1"/>
    <sheet name="SeNaSa Contributivo" sheetId="12" r:id="rId2"/>
    <sheet name="Nota" sheetId="11" r:id="rId3"/>
  </sheets>
  <externalReferences>
    <externalReference r:id="rId4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2" l="1"/>
  <c r="K17" i="12" l="1"/>
  <c r="F16" i="12" l="1"/>
  <c r="C16" i="12"/>
  <c r="I16" i="12" l="1"/>
  <c r="I17" i="12"/>
  <c r="I18" i="12"/>
  <c r="I19" i="12"/>
  <c r="I20" i="12"/>
  <c r="I21" i="12"/>
  <c r="I22" i="12"/>
  <c r="K15" i="12" l="1"/>
  <c r="F15" i="12"/>
  <c r="I15" i="12" s="1"/>
  <c r="I23" i="12" s="1"/>
  <c r="C15" i="12"/>
  <c r="G15" i="1"/>
  <c r="I14" i="12" l="1"/>
  <c r="K12" i="12" l="1"/>
  <c r="I13" i="12" l="1"/>
  <c r="C13" i="1"/>
  <c r="I12" i="12" l="1"/>
  <c r="I11" i="12"/>
  <c r="B23" i="1" l="1"/>
  <c r="E23" i="1"/>
  <c r="C23" i="1"/>
  <c r="K23" i="12" l="1"/>
  <c r="G23" i="12"/>
  <c r="F24" i="12"/>
  <c r="C24" i="12"/>
  <c r="H22" i="12"/>
  <c r="H21" i="12"/>
  <c r="H20" i="12"/>
  <c r="H18" i="12"/>
  <c r="H17" i="12"/>
  <c r="H16" i="12"/>
  <c r="H15" i="12"/>
  <c r="H14" i="12"/>
  <c r="H13" i="12"/>
  <c r="H12" i="12"/>
  <c r="H11" i="12"/>
  <c r="L11" i="12" l="1"/>
  <c r="L12" i="12" s="1"/>
  <c r="L13" i="12" s="1"/>
  <c r="L14" i="12" s="1"/>
  <c r="L15" i="12" s="1"/>
  <c r="L16" i="12" s="1"/>
  <c r="L17" i="12" s="1"/>
  <c r="L18" i="12" s="1"/>
  <c r="L19" i="12" s="1"/>
  <c r="L20" i="12" s="1"/>
  <c r="L21" i="12" s="1"/>
  <c r="L22" i="12" s="1"/>
  <c r="I22" i="1" l="1"/>
  <c r="H22" i="1"/>
  <c r="H21" i="1" l="1"/>
  <c r="I21" i="1"/>
  <c r="H20" i="1" l="1"/>
  <c r="I20" i="1"/>
  <c r="H19" i="1" l="1"/>
  <c r="I19" i="1"/>
  <c r="K23" i="1" l="1"/>
  <c r="F23" i="1"/>
  <c r="G23" i="1"/>
  <c r="H17" i="1" l="1"/>
  <c r="I17" i="1" l="1"/>
  <c r="I15" i="1" l="1"/>
  <c r="H14" i="1" l="1"/>
  <c r="I13" i="1"/>
  <c r="I14" i="1"/>
  <c r="I16" i="1"/>
  <c r="I18" i="1"/>
  <c r="I12" i="1"/>
  <c r="H13" i="1"/>
  <c r="H15" i="1"/>
  <c r="H16" i="1"/>
  <c r="H18" i="1"/>
  <c r="H12" i="1" l="1"/>
  <c r="I11" i="1"/>
  <c r="H11" i="1"/>
  <c r="I23" i="1" l="1"/>
  <c r="L11" i="1"/>
  <c r="L12" i="1" s="1"/>
  <c r="L13" i="1" l="1"/>
  <c r="L14" i="1" s="1"/>
  <c r="L15" i="1" s="1"/>
  <c r="L16" i="1" s="1"/>
  <c r="L17" i="1" s="1"/>
  <c r="L18" i="1" s="1"/>
  <c r="L19" i="1" s="1"/>
  <c r="L20" i="1" s="1"/>
  <c r="L21" i="1" s="1"/>
  <c r="L22" i="1" s="1"/>
</calcChain>
</file>

<file path=xl/sharedStrings.xml><?xml version="1.0" encoding="utf-8"?>
<sst xmlns="http://schemas.openxmlformats.org/spreadsheetml/2006/main" count="54" uniqueCount="32">
  <si>
    <t xml:space="preserve">    </t>
  </si>
  <si>
    <t xml:space="preserve">Servicio Nacional de Salud </t>
  </si>
  <si>
    <t xml:space="preserve">Dirección de Fiscalización y Control </t>
  </si>
  <si>
    <t>Auxiliar Cuentas por Cobrar SeNaSa Subsidiado</t>
  </si>
  <si>
    <t>BALANCE INICIAL</t>
  </si>
  <si>
    <t>DATOS PREVIO AL PROCESO</t>
  </si>
  <si>
    <t>DATOS DURANTE EL PROCESO</t>
  </si>
  <si>
    <t>DATOS POSTERIOR AL PROCESO</t>
  </si>
  <si>
    <t>FECHA DE CORTE AUDITORIA</t>
  </si>
  <si>
    <t>CANTIDAD DE EXPEDIENTES</t>
  </si>
  <si>
    <t>MONTO GENERAL DE FACTURACION</t>
  </si>
  <si>
    <t>FECHA DE AUDITORIA</t>
  </si>
  <si>
    <t>CANTIDAD EXPEDIENTES AUDITADAS</t>
  </si>
  <si>
    <t>MONTO AUDITADO</t>
  </si>
  <si>
    <t>MONTO GLOSADO</t>
  </si>
  <si>
    <t>%</t>
  </si>
  <si>
    <t xml:space="preserve">Valor Facturado </t>
  </si>
  <si>
    <t>Referencia Documento de pago (CK-T)</t>
  </si>
  <si>
    <t>Monto pagado</t>
  </si>
  <si>
    <t>Balance CxC</t>
  </si>
  <si>
    <t xml:space="preserve">TOTALES </t>
  </si>
  <si>
    <t xml:space="preserve"> FAVOR AGREGAR DEMAS ARS PRIVADAS CONTRATADAS SEGUN FORMATO CORRESPONDIENTE</t>
  </si>
  <si>
    <t>Administrador</t>
  </si>
  <si>
    <t>Auxiliar Cuentas por Cobrar SeNaSa Contributivo</t>
  </si>
  <si>
    <t xml:space="preserve">HOSPITAL INMACULADA CONCEPCION       </t>
  </si>
  <si>
    <t>NO LE HAN GLOSADO</t>
  </si>
  <si>
    <t xml:space="preserve">Nota: el informe no se puede hacer detallado puesto que senasa ya no está permitiendo visualizar dicha información como  antes lo hacia.  </t>
  </si>
  <si>
    <t>Año: 2025</t>
  </si>
  <si>
    <t>4524000000005</t>
  </si>
  <si>
    <t>4524000000007,03,01</t>
  </si>
  <si>
    <t>4524000000006,02</t>
  </si>
  <si>
    <t>452400000004,03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</si>
</sst>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RD$&quot;* #,##0.00_);_(&quot;RD$&quot;* \(#,##0.00\);_(&quot;RD$&quot;* &quot;-&quot;??_);_(@_)"/>
    <numFmt numFmtId="168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122">
    <xf numFmtId="0" fontId="0" fillId="0" borderId="0" xfId="0"/>
    <xf numFmtId="0" fontId="0" fillId="0" borderId="1" xfId="0" applyBorder="1"/>
    <xf numFmtId="166" fontId="0" fillId="2" borderId="1" xfId="4" applyNumberFormat="1" applyFont="1" applyFill="1" applyBorder="1"/>
    <xf numFmtId="0" fontId="2" fillId="2" borderId="3" xfId="0" applyFont="1" applyFill="1" applyBorder="1"/>
    <xf numFmtId="0" fontId="0" fillId="0" borderId="3" xfId="0" applyBorder="1"/>
    <xf numFmtId="165" fontId="2" fillId="2" borderId="4" xfId="1" applyFont="1" applyFill="1" applyBorder="1" applyAlignment="1"/>
    <xf numFmtId="0" fontId="2" fillId="4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14" fontId="0" fillId="2" borderId="8" xfId="0" applyNumberFormat="1" applyFill="1" applyBorder="1"/>
    <xf numFmtId="0" fontId="0" fillId="2" borderId="8" xfId="1" applyNumberFormat="1" applyFont="1" applyFill="1" applyBorder="1" applyAlignment="1">
      <alignment horizontal="center"/>
    </xf>
    <xf numFmtId="165" fontId="0" fillId="2" borderId="8" xfId="4" applyFont="1" applyFill="1" applyBorder="1"/>
    <xf numFmtId="0" fontId="0" fillId="2" borderId="9" xfId="4" applyNumberFormat="1" applyFont="1" applyFill="1" applyBorder="1" applyAlignment="1">
      <alignment horizontal="center"/>
    </xf>
    <xf numFmtId="165" fontId="0" fillId="2" borderId="9" xfId="4" applyFont="1" applyFill="1" applyBorder="1"/>
    <xf numFmtId="9" fontId="0" fillId="2" borderId="9" xfId="3" applyFont="1" applyFill="1" applyBorder="1" applyAlignment="1">
      <alignment horizontal="center"/>
    </xf>
    <xf numFmtId="165" fontId="0" fillId="2" borderId="8" xfId="0" applyNumberFormat="1" applyFill="1" applyBorder="1"/>
    <xf numFmtId="1" fontId="0" fillId="2" borderId="8" xfId="0" applyNumberFormat="1" applyFill="1" applyBorder="1" applyAlignment="1">
      <alignment horizontal="center"/>
    </xf>
    <xf numFmtId="165" fontId="0" fillId="2" borderId="10" xfId="0" applyNumberFormat="1" applyFill="1" applyBorder="1"/>
    <xf numFmtId="14" fontId="0" fillId="2" borderId="11" xfId="0" applyNumberFormat="1" applyFill="1" applyBorder="1"/>
    <xf numFmtId="0" fontId="0" fillId="2" borderId="11" xfId="1" applyNumberFormat="1" applyFont="1" applyFill="1" applyBorder="1" applyAlignment="1">
      <alignment horizontal="center"/>
    </xf>
    <xf numFmtId="14" fontId="0" fillId="2" borderId="11" xfId="0" applyNumberFormat="1" applyFill="1" applyBorder="1" applyAlignment="1">
      <alignment horizontal="right"/>
    </xf>
    <xf numFmtId="165" fontId="0" fillId="2" borderId="8" xfId="1" applyFont="1" applyFill="1" applyBorder="1"/>
    <xf numFmtId="165" fontId="0" fillId="2" borderId="9" xfId="1" applyFont="1" applyFill="1" applyBorder="1"/>
    <xf numFmtId="165" fontId="0" fillId="0" borderId="0" xfId="0" applyNumberFormat="1"/>
    <xf numFmtId="0" fontId="0" fillId="2" borderId="8" xfId="2" applyNumberFormat="1" applyFont="1" applyFill="1" applyBorder="1" applyAlignment="1">
      <alignment horizontal="center"/>
    </xf>
    <xf numFmtId="164" fontId="0" fillId="2" borderId="8" xfId="2" applyFont="1" applyFill="1" applyBorder="1"/>
    <xf numFmtId="0" fontId="2" fillId="2" borderId="12" xfId="0" applyFont="1" applyFill="1" applyBorder="1"/>
    <xf numFmtId="0" fontId="0" fillId="2" borderId="12" xfId="1" applyNumberFormat="1" applyFont="1" applyFill="1" applyBorder="1" applyAlignment="1">
      <alignment horizontal="center"/>
    </xf>
    <xf numFmtId="165" fontId="2" fillId="2" borderId="12" xfId="0" applyNumberFormat="1" applyFont="1" applyFill="1" applyBorder="1"/>
    <xf numFmtId="0" fontId="2" fillId="2" borderId="12" xfId="0" applyFont="1" applyFill="1" applyBorder="1" applyAlignment="1">
      <alignment horizontal="center"/>
    </xf>
    <xf numFmtId="165" fontId="2" fillId="2" borderId="13" xfId="1" applyFont="1" applyFill="1" applyBorder="1"/>
    <xf numFmtId="0" fontId="2" fillId="0" borderId="0" xfId="0" applyFont="1" applyAlignment="1">
      <alignment vertical="center" wrapText="1"/>
    </xf>
    <xf numFmtId="165" fontId="2" fillId="0" borderId="0" xfId="0" applyNumberFormat="1" applyFont="1"/>
    <xf numFmtId="165" fontId="2" fillId="0" borderId="0" xfId="1" applyFon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5" fillId="0" borderId="0" xfId="0" applyFont="1"/>
    <xf numFmtId="0" fontId="2" fillId="0" borderId="0" xfId="0" applyFont="1" applyBorder="1" applyAlignment="1">
      <alignment horizontal="center"/>
    </xf>
    <xf numFmtId="0" fontId="6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5" fillId="0" borderId="0" xfId="0" applyFont="1" applyBorder="1"/>
    <xf numFmtId="165" fontId="2" fillId="0" borderId="0" xfId="0" applyNumberFormat="1" applyFont="1" applyBorder="1"/>
    <xf numFmtId="14" fontId="0" fillId="2" borderId="14" xfId="0" applyNumberFormat="1" applyFill="1" applyBorder="1"/>
    <xf numFmtId="165" fontId="0" fillId="2" borderId="9" xfId="0" applyNumberFormat="1" applyFill="1" applyBorder="1"/>
    <xf numFmtId="0" fontId="0" fillId="2" borderId="8" xfId="1" applyNumberFormat="1" applyFont="1" applyFill="1" applyBorder="1" applyAlignment="1">
      <alignment horizontal="center"/>
    </xf>
    <xf numFmtId="9" fontId="0" fillId="2" borderId="9" xfId="3" applyFont="1" applyFill="1" applyBorder="1" applyAlignment="1">
      <alignment horizontal="center"/>
    </xf>
    <xf numFmtId="165" fontId="0" fillId="2" borderId="10" xfId="0" applyNumberForma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2" fillId="2" borderId="3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14" fontId="0" fillId="2" borderId="9" xfId="4" applyNumberFormat="1" applyFont="1" applyFill="1" applyBorder="1"/>
    <xf numFmtId="165" fontId="0" fillId="0" borderId="8" xfId="2" applyNumberFormat="1" applyFont="1" applyBorder="1" applyAlignment="1">
      <alignment horizontal="center"/>
    </xf>
    <xf numFmtId="14" fontId="0" fillId="2" borderId="8" xfId="0" applyNumberFormat="1" applyFill="1" applyBorder="1" applyAlignment="1">
      <alignment horizontal="right"/>
    </xf>
    <xf numFmtId="14" fontId="0" fillId="2" borderId="8" xfId="4" applyNumberFormat="1" applyFont="1" applyFill="1" applyBorder="1"/>
    <xf numFmtId="0" fontId="0" fillId="2" borderId="8" xfId="4" applyNumberFormat="1" applyFont="1" applyFill="1" applyBorder="1" applyAlignment="1">
      <alignment horizontal="center"/>
    </xf>
    <xf numFmtId="43" fontId="7" fillId="0" borderId="8" xfId="1" applyNumberFormat="1" applyFont="1" applyBorder="1" applyAlignment="1">
      <alignment horizontal="center"/>
    </xf>
    <xf numFmtId="165" fontId="0" fillId="0" borderId="8" xfId="5" applyNumberFormat="1" applyFont="1" applyBorder="1" applyAlignment="1">
      <alignment horizontal="center"/>
    </xf>
    <xf numFmtId="165" fontId="2" fillId="2" borderId="12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165" fontId="0" fillId="0" borderId="0" xfId="1" applyFont="1"/>
    <xf numFmtId="0" fontId="0" fillId="2" borderId="8" xfId="1" applyNumberFormat="1" applyFont="1" applyFill="1" applyBorder="1" applyAlignment="1">
      <alignment horizontal="center"/>
    </xf>
    <xf numFmtId="165" fontId="0" fillId="2" borderId="8" xfId="1" applyFont="1" applyFill="1" applyBorder="1"/>
    <xf numFmtId="14" fontId="0" fillId="2" borderId="14" xfId="0" applyNumberFormat="1" applyFill="1" applyBorder="1"/>
    <xf numFmtId="14" fontId="0" fillId="2" borderId="8" xfId="0" applyNumberFormat="1" applyFill="1" applyBorder="1"/>
    <xf numFmtId="0" fontId="0" fillId="2" borderId="8" xfId="1" applyNumberFormat="1" applyFon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65" fontId="0" fillId="2" borderId="8" xfId="1" applyFont="1" applyFill="1" applyBorder="1"/>
    <xf numFmtId="165" fontId="0" fillId="2" borderId="9" xfId="1" applyFont="1" applyFill="1" applyBorder="1"/>
    <xf numFmtId="4" fontId="12" fillId="0" borderId="8" xfId="0" applyNumberFormat="1" applyFont="1" applyBorder="1"/>
    <xf numFmtId="9" fontId="0" fillId="2" borderId="8" xfId="3" applyFont="1" applyFill="1" applyBorder="1" applyAlignment="1">
      <alignment horizontal="center"/>
    </xf>
    <xf numFmtId="0" fontId="0" fillId="2" borderId="8" xfId="1" applyNumberFormat="1" applyFont="1" applyFill="1" applyBorder="1" applyAlignment="1">
      <alignment horizontal="center"/>
    </xf>
    <xf numFmtId="165" fontId="0" fillId="2" borderId="8" xfId="0" applyNumberFormat="1" applyFill="1" applyBorder="1"/>
    <xf numFmtId="1" fontId="0" fillId="2" borderId="8" xfId="0" applyNumberFormat="1" applyFill="1" applyBorder="1" applyAlignment="1">
      <alignment horizontal="center"/>
    </xf>
    <xf numFmtId="14" fontId="0" fillId="2" borderId="11" xfId="0" applyNumberFormat="1" applyFill="1" applyBorder="1"/>
    <xf numFmtId="165" fontId="0" fillId="2" borderId="8" xfId="1" applyFont="1" applyFill="1" applyBorder="1"/>
    <xf numFmtId="164" fontId="0" fillId="2" borderId="8" xfId="2" applyFont="1" applyFill="1" applyBorder="1"/>
    <xf numFmtId="4" fontId="10" fillId="0" borderId="0" xfId="0" applyNumberFormat="1" applyFont="1"/>
    <xf numFmtId="14" fontId="0" fillId="2" borderId="9" xfId="4" applyNumberFormat="1" applyFont="1" applyFill="1" applyBorder="1" applyAlignment="1">
      <alignment horizontal="right"/>
    </xf>
    <xf numFmtId="0" fontId="0" fillId="2" borderId="11" xfId="0" applyNumberFormat="1" applyFill="1" applyBorder="1" applyAlignment="1">
      <alignment horizontal="center"/>
    </xf>
    <xf numFmtId="1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4" fontId="0" fillId="0" borderId="0" xfId="0" applyNumberFormat="1"/>
    <xf numFmtId="0" fontId="2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14" fontId="12" fillId="0" borderId="8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</cellXfs>
  <cellStyles count="13">
    <cellStyle name="Millares" xfId="1" builtinId="3"/>
    <cellStyle name="Millares 2" xfId="4"/>
    <cellStyle name="Millares 2 2" xfId="10"/>
    <cellStyle name="Millares 2 2 2" xfId="12"/>
    <cellStyle name="Millares 3" xfId="9"/>
    <cellStyle name="Millares 9" xfId="7"/>
    <cellStyle name="Moneda" xfId="2" builtinId="4"/>
    <cellStyle name="Moneda 2" xfId="5"/>
    <cellStyle name="Normal" xfId="0" builtinId="0"/>
    <cellStyle name="Normal 2" xfId="8"/>
    <cellStyle name="Normal 2 2" xfId="6"/>
    <cellStyle name="Porcentaje" xfId="3" builtinId="5"/>
    <cellStyle name="Porcentaje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REPORTE%20CONTROL%20C%20X%20C%20MES%20DE%20MAYO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K11">
            <v>385345.36</v>
          </cell>
        </row>
        <row r="15">
          <cell r="J15">
            <v>509956.7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4"/>
  <sheetViews>
    <sheetView showGridLines="0" topLeftCell="A10" workbookViewId="0">
      <selection activeCell="G20" sqref="G20"/>
    </sheetView>
  </sheetViews>
  <sheetFormatPr baseColWidth="10" defaultRowHeight="15" x14ac:dyDescent="0.25"/>
  <cols>
    <col min="1" max="1" width="11" customWidth="1"/>
    <col min="2" max="2" width="13" customWidth="1"/>
    <col min="3" max="3" width="16.7109375" customWidth="1"/>
    <col min="4" max="4" width="13" customWidth="1"/>
    <col min="5" max="5" width="12.28515625" customWidth="1"/>
    <col min="6" max="6" width="19.7109375" customWidth="1"/>
    <col min="7" max="7" width="13.140625" bestFit="1" customWidth="1"/>
    <col min="8" max="8" width="12.85546875" customWidth="1"/>
    <col min="9" max="9" width="15" customWidth="1"/>
    <col min="10" max="10" width="14" customWidth="1"/>
    <col min="11" max="11" width="14.5703125" customWidth="1"/>
    <col min="12" max="12" width="15.42578125" customWidth="1"/>
    <col min="13" max="13" width="11.42578125" style="71"/>
    <col min="14" max="14" width="13.140625" style="71" bestFit="1" customWidth="1"/>
    <col min="15" max="15" width="13.140625" bestFit="1" customWidth="1"/>
  </cols>
  <sheetData>
    <row r="2" spans="1:15" x14ac:dyDescent="0.25">
      <c r="H2" t="s">
        <v>0</v>
      </c>
    </row>
    <row r="4" spans="1:15" ht="23.25" x14ac:dyDescent="0.35">
      <c r="A4" s="105" t="s">
        <v>1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1:15" ht="18.75" x14ac:dyDescent="0.3">
      <c r="A5" s="106" t="s">
        <v>2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1:15" ht="15.75" thickBot="1" x14ac:dyDescent="0.3">
      <c r="D6" s="1"/>
      <c r="E6" s="1"/>
      <c r="F6" s="2"/>
      <c r="G6" s="1"/>
    </row>
    <row r="7" spans="1:15" ht="15.75" thickBot="1" x14ac:dyDescent="0.3">
      <c r="A7" s="107" t="s">
        <v>3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9"/>
    </row>
    <row r="8" spans="1:15" ht="15.75" thickBot="1" x14ac:dyDescent="0.3">
      <c r="A8" s="120" t="s">
        <v>24</v>
      </c>
      <c r="B8" s="121"/>
      <c r="C8" s="121"/>
      <c r="D8" s="121"/>
      <c r="E8" s="3" t="s">
        <v>27</v>
      </c>
      <c r="F8" s="55"/>
      <c r="G8" s="3"/>
      <c r="H8" s="4"/>
      <c r="I8" s="4"/>
      <c r="J8" s="119" t="s">
        <v>4</v>
      </c>
      <c r="K8" s="119"/>
      <c r="L8" s="5">
        <v>6603262.1100000003</v>
      </c>
    </row>
    <row r="9" spans="1:15" ht="15.75" customHeight="1" thickBot="1" x14ac:dyDescent="0.3">
      <c r="A9" s="110" t="s">
        <v>5</v>
      </c>
      <c r="B9" s="111"/>
      <c r="C9" s="112"/>
      <c r="D9" s="113" t="s">
        <v>6</v>
      </c>
      <c r="E9" s="114"/>
      <c r="F9" s="114"/>
      <c r="G9" s="114"/>
      <c r="H9" s="114"/>
      <c r="I9" s="115"/>
      <c r="J9" s="116" t="s">
        <v>7</v>
      </c>
      <c r="K9" s="117"/>
      <c r="L9" s="118"/>
    </row>
    <row r="10" spans="1:15" ht="60" x14ac:dyDescent="0.25">
      <c r="A10" s="6" t="s">
        <v>8</v>
      </c>
      <c r="B10" s="6" t="s">
        <v>9</v>
      </c>
      <c r="C10" s="6" t="s">
        <v>10</v>
      </c>
      <c r="D10" s="7" t="s">
        <v>11</v>
      </c>
      <c r="E10" s="7" t="s">
        <v>12</v>
      </c>
      <c r="F10" s="7" t="s">
        <v>13</v>
      </c>
      <c r="G10" s="7" t="s">
        <v>14</v>
      </c>
      <c r="H10" s="7" t="s">
        <v>15</v>
      </c>
      <c r="I10" s="7" t="s">
        <v>16</v>
      </c>
      <c r="J10" s="8" t="s">
        <v>17</v>
      </c>
      <c r="K10" s="8" t="s">
        <v>18</v>
      </c>
      <c r="L10" s="9" t="s">
        <v>19</v>
      </c>
    </row>
    <row r="11" spans="1:15" x14ac:dyDescent="0.25">
      <c r="A11" s="85">
        <v>45688</v>
      </c>
      <c r="B11" s="20">
        <v>341</v>
      </c>
      <c r="C11" s="12">
        <v>3924893.38</v>
      </c>
      <c r="D11" s="85">
        <v>45688</v>
      </c>
      <c r="E11" s="20"/>
      <c r="F11" s="12">
        <v>3604482.32</v>
      </c>
      <c r="G11" s="14">
        <v>242239.95</v>
      </c>
      <c r="H11" s="15">
        <f>+G11/F11</f>
        <v>6.720519855400485E-2</v>
      </c>
      <c r="I11" s="16">
        <f>+F11-G11</f>
        <v>3362242.3699999996</v>
      </c>
      <c r="J11" s="17"/>
      <c r="K11" s="16"/>
      <c r="L11" s="18">
        <f>+$L$8+I11-K11</f>
        <v>9965504.4800000004</v>
      </c>
      <c r="O11" s="24"/>
    </row>
    <row r="12" spans="1:15" x14ac:dyDescent="0.25">
      <c r="A12" s="85">
        <v>45716</v>
      </c>
      <c r="B12" s="20">
        <v>335</v>
      </c>
      <c r="C12" s="12">
        <v>4537186.22</v>
      </c>
      <c r="D12" s="85">
        <v>45716</v>
      </c>
      <c r="E12" s="20"/>
      <c r="F12" s="12">
        <v>4026003.7</v>
      </c>
      <c r="G12" s="14">
        <v>349846.71</v>
      </c>
      <c r="H12" s="15">
        <f t="shared" ref="H12:H19" si="0">+G12/F12</f>
        <v>8.6896768127659701E-2</v>
      </c>
      <c r="I12" s="16">
        <f>+F12-G12</f>
        <v>3676156.99</v>
      </c>
      <c r="J12" s="17">
        <v>452400000098</v>
      </c>
      <c r="K12" s="16">
        <v>2976964.7</v>
      </c>
      <c r="L12" s="18">
        <f>+L11+I12-K12</f>
        <v>10664696.77</v>
      </c>
      <c r="O12" s="24"/>
    </row>
    <row r="13" spans="1:15" x14ac:dyDescent="0.25">
      <c r="A13" s="85">
        <v>45747</v>
      </c>
      <c r="B13" s="20">
        <v>418</v>
      </c>
      <c r="C13" s="93">
        <f>6460818.48-624403.91</f>
        <v>5836414.5700000003</v>
      </c>
      <c r="D13" s="85">
        <v>45747</v>
      </c>
      <c r="E13" s="20"/>
      <c r="F13" s="12">
        <v>5145171.8</v>
      </c>
      <c r="G13" s="14">
        <v>578313.35</v>
      </c>
      <c r="H13" s="15">
        <f t="shared" si="0"/>
        <v>0.11239923028420548</v>
      </c>
      <c r="I13" s="16">
        <f t="shared" ref="I13:I19" si="1">+F13-G13</f>
        <v>4566858.45</v>
      </c>
      <c r="J13" s="17">
        <v>452400000050</v>
      </c>
      <c r="K13" s="16">
        <v>4848783.6100000003</v>
      </c>
      <c r="L13" s="18">
        <f>+L12+I13-K13</f>
        <v>10382771.609999999</v>
      </c>
      <c r="O13" s="24"/>
    </row>
    <row r="14" spans="1:15" x14ac:dyDescent="0.25">
      <c r="A14" s="85">
        <v>45777</v>
      </c>
      <c r="B14" s="90">
        <v>382</v>
      </c>
      <c r="C14" s="12">
        <v>4796148.93</v>
      </c>
      <c r="D14" s="85">
        <v>45777</v>
      </c>
      <c r="E14" s="13"/>
      <c r="F14" s="14">
        <v>4510065.54</v>
      </c>
      <c r="G14" s="14">
        <v>359539.95999999996</v>
      </c>
      <c r="H14" s="15">
        <f t="shared" si="0"/>
        <v>7.9719453478274721E-2</v>
      </c>
      <c r="I14" s="16">
        <f t="shared" si="1"/>
        <v>4150525.58</v>
      </c>
      <c r="J14" s="84">
        <v>452400000072</v>
      </c>
      <c r="K14" s="16">
        <v>3573304.11</v>
      </c>
      <c r="L14" s="18">
        <f>+L13+I14-K14</f>
        <v>10959993.08</v>
      </c>
      <c r="O14" s="24"/>
    </row>
    <row r="15" spans="1:15" x14ac:dyDescent="0.25">
      <c r="A15" s="21">
        <v>45808</v>
      </c>
      <c r="B15" s="90">
        <v>376</v>
      </c>
      <c r="C15" s="12">
        <v>4843313.7</v>
      </c>
      <c r="D15" s="21">
        <v>45808</v>
      </c>
      <c r="E15" s="20"/>
      <c r="F15" s="86">
        <v>4261477.1900000004</v>
      </c>
      <c r="G15" s="14">
        <f>[1]Hoja1!$K$11</f>
        <v>385345.36</v>
      </c>
      <c r="H15" s="15">
        <f t="shared" si="0"/>
        <v>9.0425301560748225E-2</v>
      </c>
      <c r="I15" s="16">
        <f t="shared" si="1"/>
        <v>3876131.8300000005</v>
      </c>
      <c r="J15" s="17">
        <v>452400000072</v>
      </c>
      <c r="K15" s="16">
        <v>4447869.68</v>
      </c>
      <c r="L15" s="18">
        <f t="shared" ref="L15:L22" si="2">+L14+I15-K15</f>
        <v>10388255.23</v>
      </c>
      <c r="O15" s="24"/>
    </row>
    <row r="16" spans="1:15" x14ac:dyDescent="0.25">
      <c r="A16" s="19">
        <v>45838</v>
      </c>
      <c r="B16" s="20">
        <v>345</v>
      </c>
      <c r="C16" s="22">
        <v>4530734.43</v>
      </c>
      <c r="D16" s="85">
        <v>45838</v>
      </c>
      <c r="E16" s="20"/>
      <c r="F16" s="22">
        <v>5049497</v>
      </c>
      <c r="G16" s="23">
        <v>279288.82</v>
      </c>
      <c r="H16" s="15">
        <f t="shared" si="0"/>
        <v>5.5310225949238116E-2</v>
      </c>
      <c r="I16" s="16">
        <f t="shared" si="1"/>
        <v>4770208.18</v>
      </c>
      <c r="J16" s="17"/>
      <c r="K16" s="16"/>
      <c r="L16" s="18">
        <f t="shared" si="2"/>
        <v>15158463.41</v>
      </c>
      <c r="O16" s="24"/>
    </row>
    <row r="17" spans="1:15" x14ac:dyDescent="0.25">
      <c r="A17" s="63">
        <v>45869</v>
      </c>
      <c r="B17" s="50">
        <v>407</v>
      </c>
      <c r="C17" s="12">
        <v>5175022</v>
      </c>
      <c r="D17" s="64">
        <v>45869</v>
      </c>
      <c r="E17" s="65"/>
      <c r="F17" s="14">
        <v>5804867.7699999996</v>
      </c>
      <c r="G17" s="23">
        <v>341352.54</v>
      </c>
      <c r="H17" s="15">
        <f t="shared" ref="H17" si="3">+G17/F17</f>
        <v>5.8804533285691019E-2</v>
      </c>
      <c r="I17" s="16">
        <f t="shared" ref="I17" si="4">+F17-G17</f>
        <v>5463515.2299999995</v>
      </c>
      <c r="J17" s="84">
        <v>452400000072</v>
      </c>
      <c r="K17" s="16">
        <v>3867670.31</v>
      </c>
      <c r="L17" s="18">
        <f t="shared" si="2"/>
        <v>16754308.33</v>
      </c>
      <c r="O17" s="24"/>
    </row>
    <row r="18" spans="1:15" x14ac:dyDescent="0.25">
      <c r="A18" s="19">
        <v>45900</v>
      </c>
      <c r="B18" s="20">
        <v>451</v>
      </c>
      <c r="C18" s="86">
        <v>5489764.9800000004</v>
      </c>
      <c r="D18" s="85">
        <v>45900</v>
      </c>
      <c r="E18" s="25"/>
      <c r="F18" s="12">
        <v>5020182.68</v>
      </c>
      <c r="G18" s="23">
        <v>295155.71000000002</v>
      </c>
      <c r="H18" s="15">
        <f t="shared" si="0"/>
        <v>5.8793818634504363E-2</v>
      </c>
      <c r="I18" s="16">
        <f t="shared" si="1"/>
        <v>4725026.97</v>
      </c>
      <c r="J18" s="17"/>
      <c r="K18" s="16"/>
      <c r="L18" s="18">
        <f t="shared" si="2"/>
        <v>21479335.300000001</v>
      </c>
    </row>
    <row r="19" spans="1:15" x14ac:dyDescent="0.25">
      <c r="A19" s="19">
        <v>45930</v>
      </c>
      <c r="B19" s="20">
        <v>418</v>
      </c>
      <c r="C19" s="22">
        <v>4799977.5999999996</v>
      </c>
      <c r="D19" s="85">
        <v>45930</v>
      </c>
      <c r="E19" s="20"/>
      <c r="F19" s="26">
        <v>3674775.86</v>
      </c>
      <c r="G19" s="23">
        <v>222178.99000000002</v>
      </c>
      <c r="H19" s="15">
        <f t="shared" si="0"/>
        <v>6.0460555545284338E-2</v>
      </c>
      <c r="I19" s="49">
        <f t="shared" si="1"/>
        <v>3452596.8699999996</v>
      </c>
      <c r="J19" s="17"/>
      <c r="K19" s="49"/>
      <c r="L19" s="18">
        <f t="shared" si="2"/>
        <v>24931932.170000002</v>
      </c>
    </row>
    <row r="20" spans="1:15" x14ac:dyDescent="0.25">
      <c r="A20" s="74">
        <v>45961</v>
      </c>
      <c r="B20" s="72">
        <v>484</v>
      </c>
      <c r="C20" s="73">
        <v>5197731.08</v>
      </c>
      <c r="D20" s="74"/>
      <c r="E20" s="82"/>
      <c r="F20" s="87">
        <v>5910104.4000000004</v>
      </c>
      <c r="G20" s="86">
        <v>300189.24</v>
      </c>
      <c r="H20" s="81">
        <f t="shared" ref="H20:H22" si="5">+G20/F20</f>
        <v>5.079254437535824E-2</v>
      </c>
      <c r="I20" s="83">
        <f t="shared" ref="I20:I22" si="6">+F20-G20</f>
        <v>5609915.1600000001</v>
      </c>
      <c r="J20" s="77"/>
      <c r="K20" s="49"/>
      <c r="L20" s="18">
        <f t="shared" si="2"/>
        <v>30541847.330000002</v>
      </c>
    </row>
    <row r="21" spans="1:15" x14ac:dyDescent="0.25">
      <c r="A21" s="48"/>
      <c r="B21" s="11"/>
      <c r="C21" s="22"/>
      <c r="D21" s="48"/>
      <c r="E21" s="82"/>
      <c r="F21" s="87"/>
      <c r="G21" s="86"/>
      <c r="H21" s="81" t="e">
        <f t="shared" si="5"/>
        <v>#DIV/0!</v>
      </c>
      <c r="I21" s="83">
        <f t="shared" si="6"/>
        <v>0</v>
      </c>
      <c r="J21" s="77"/>
      <c r="K21" s="49"/>
      <c r="L21" s="18">
        <f t="shared" si="2"/>
        <v>30541847.330000002</v>
      </c>
    </row>
    <row r="22" spans="1:15" ht="15.75" x14ac:dyDescent="0.25">
      <c r="A22" s="85"/>
      <c r="B22" s="82"/>
      <c r="C22" s="88"/>
      <c r="D22" s="85"/>
      <c r="E22" s="82"/>
      <c r="F22" s="80"/>
      <c r="G22" s="80"/>
      <c r="H22" s="81" t="e">
        <f t="shared" si="5"/>
        <v>#DIV/0!</v>
      </c>
      <c r="I22" s="83">
        <f t="shared" si="6"/>
        <v>0</v>
      </c>
      <c r="J22" s="84"/>
      <c r="K22" s="49"/>
      <c r="L22" s="52">
        <f t="shared" si="2"/>
        <v>30541847.330000002</v>
      </c>
    </row>
    <row r="23" spans="1:15" ht="15.75" thickBot="1" x14ac:dyDescent="0.3">
      <c r="A23" s="27" t="s">
        <v>20</v>
      </c>
      <c r="B23" s="28">
        <f>SUM(B11:B22)</f>
        <v>3957</v>
      </c>
      <c r="C23" s="29">
        <f>SUM(C11:C19)</f>
        <v>43933455.81000001</v>
      </c>
      <c r="D23" s="29"/>
      <c r="E23" s="30">
        <f>SUM(E11:E22)</f>
        <v>0</v>
      </c>
      <c r="F23" s="29">
        <f>SUM(F11:F22)</f>
        <v>47006628.259999998</v>
      </c>
      <c r="G23" s="29">
        <f>SUM(G11:G22)</f>
        <v>3353450.63</v>
      </c>
      <c r="H23" s="29"/>
      <c r="I23" s="29">
        <f>SUM(I11:I22)</f>
        <v>43653177.629999995</v>
      </c>
      <c r="J23" s="29"/>
      <c r="K23" s="29">
        <f>SUM(K11:K22)</f>
        <v>19714592.41</v>
      </c>
      <c r="L23" s="31"/>
    </row>
    <row r="24" spans="1:15" x14ac:dyDescent="0.25">
      <c r="A24" s="32"/>
      <c r="D24" s="33"/>
      <c r="E24" s="33"/>
      <c r="F24" s="33"/>
      <c r="G24" s="33"/>
      <c r="H24" s="33"/>
      <c r="I24" s="33"/>
      <c r="J24" s="33"/>
      <c r="K24" s="33"/>
      <c r="L24" s="33"/>
    </row>
    <row r="25" spans="1:15" x14ac:dyDescent="0.25">
      <c r="A25" s="32"/>
      <c r="D25" s="33"/>
      <c r="E25" s="33"/>
      <c r="F25" s="33"/>
      <c r="G25" s="33"/>
      <c r="H25" s="33"/>
      <c r="I25" s="33"/>
      <c r="J25" s="33"/>
      <c r="K25" s="33"/>
      <c r="L25" s="33"/>
    </row>
    <row r="26" spans="1:15" x14ac:dyDescent="0.25">
      <c r="A26" s="32"/>
      <c r="D26" s="33"/>
      <c r="E26" s="33"/>
      <c r="F26" s="33"/>
      <c r="G26" s="33"/>
      <c r="H26" s="33"/>
      <c r="I26" s="33"/>
      <c r="J26" s="33"/>
      <c r="K26" s="33"/>
      <c r="L26" s="33"/>
    </row>
    <row r="27" spans="1:15" x14ac:dyDescent="0.25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</row>
    <row r="28" spans="1:15" x14ac:dyDescent="0.25">
      <c r="A28" s="99" t="s">
        <v>22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</row>
    <row r="29" spans="1:15" x14ac:dyDescent="0.25">
      <c r="A29" s="100"/>
      <c r="B29" s="100"/>
      <c r="C29" s="41"/>
      <c r="D29" s="43"/>
      <c r="E29" s="43"/>
      <c r="F29" s="43"/>
      <c r="G29" s="43"/>
      <c r="H29" s="100"/>
      <c r="I29" s="100"/>
      <c r="J29" s="100"/>
      <c r="K29" s="41"/>
      <c r="L29" s="37"/>
    </row>
    <row r="30" spans="1:15" x14ac:dyDescent="0.25">
      <c r="A30" s="100"/>
      <c r="B30" s="100"/>
      <c r="C30" s="41"/>
      <c r="D30" s="43"/>
      <c r="E30" s="43"/>
      <c r="F30" s="43"/>
      <c r="G30" s="43"/>
      <c r="H30" s="100"/>
      <c r="I30" s="100"/>
      <c r="J30" s="100"/>
      <c r="K30" s="41"/>
      <c r="L30" s="37"/>
    </row>
    <row r="31" spans="1:15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1:15" ht="18.75" x14ac:dyDescent="0.25">
      <c r="A32" s="92" t="s">
        <v>26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2" x14ac:dyDescent="0.25">
      <c r="A33" s="100"/>
      <c r="B33" s="100"/>
      <c r="C33" s="41"/>
      <c r="D33" s="43"/>
      <c r="E33" s="43"/>
      <c r="F33" s="43"/>
      <c r="G33" s="43"/>
      <c r="H33" s="100"/>
      <c r="I33" s="100"/>
      <c r="J33" s="100"/>
      <c r="K33" s="41"/>
      <c r="L33" s="37"/>
    </row>
    <row r="34" spans="1:12" x14ac:dyDescent="0.25">
      <c r="A34" s="103"/>
      <c r="B34" s="103"/>
      <c r="C34" s="44"/>
      <c r="D34" s="43"/>
      <c r="E34" s="43"/>
      <c r="F34" s="43"/>
      <c r="G34" s="43"/>
      <c r="H34" s="103"/>
      <c r="I34" s="103"/>
      <c r="J34" s="103"/>
      <c r="K34" s="44"/>
      <c r="L34" s="38"/>
    </row>
    <row r="35" spans="1:12" x14ac:dyDescent="0.25">
      <c r="A35" s="45"/>
      <c r="B35" s="45"/>
      <c r="C35" s="45"/>
      <c r="D35" s="43"/>
      <c r="E35" s="43"/>
      <c r="F35" s="43"/>
      <c r="G35" s="43"/>
      <c r="H35" s="43"/>
      <c r="I35" s="43"/>
      <c r="J35" s="43"/>
      <c r="K35" s="43"/>
    </row>
    <row r="36" spans="1:12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41"/>
      <c r="L36" s="37"/>
    </row>
    <row r="37" spans="1:12" x14ac:dyDescent="0.25">
      <c r="A37" s="43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0"/>
    </row>
    <row r="38" spans="1:12" x14ac:dyDescent="0.25">
      <c r="A38" s="45"/>
      <c r="B38" s="45"/>
      <c r="C38" s="45"/>
      <c r="D38" s="100"/>
      <c r="E38" s="100"/>
      <c r="F38" s="100"/>
      <c r="G38" s="45"/>
      <c r="H38" s="45"/>
      <c r="I38" s="45"/>
      <c r="J38" s="45"/>
      <c r="K38" s="41"/>
      <c r="L38" s="37"/>
    </row>
    <row r="39" spans="1:12" x14ac:dyDescent="0.25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41"/>
      <c r="L39" s="37"/>
    </row>
    <row r="40" spans="1:12" x14ac:dyDescent="0.25">
      <c r="A40" s="43"/>
      <c r="B40" s="46"/>
      <c r="C40" s="46"/>
      <c r="D40" s="46"/>
      <c r="E40" s="46"/>
      <c r="F40" s="46"/>
      <c r="G40" s="46"/>
      <c r="H40" s="47"/>
      <c r="I40" s="47"/>
      <c r="J40" s="47"/>
      <c r="K40" s="47"/>
      <c r="L40" s="34"/>
    </row>
    <row r="41" spans="1:12" x14ac:dyDescent="0.25">
      <c r="A41" s="39"/>
      <c r="B41" s="39"/>
      <c r="C41" s="39"/>
      <c r="D41" s="104"/>
      <c r="E41" s="104"/>
      <c r="F41" s="104"/>
      <c r="G41" s="39"/>
      <c r="H41" s="33"/>
      <c r="I41" s="33"/>
      <c r="J41" s="33"/>
      <c r="K41" s="33"/>
      <c r="L41" s="34"/>
    </row>
    <row r="42" spans="1:12" x14ac:dyDescent="0.25">
      <c r="A42" s="37"/>
      <c r="B42" s="37"/>
      <c r="C42" s="37"/>
      <c r="D42" s="37"/>
      <c r="E42" s="37"/>
      <c r="F42" s="37"/>
      <c r="G42" s="37"/>
      <c r="H42" s="33"/>
      <c r="I42" s="33"/>
      <c r="J42" s="33"/>
      <c r="K42" s="33"/>
      <c r="L42" s="34"/>
    </row>
    <row r="43" spans="1:12" x14ac:dyDescent="0.25">
      <c r="H43" s="33"/>
      <c r="I43" s="33"/>
      <c r="J43" s="33"/>
      <c r="K43" s="33"/>
      <c r="L43" s="34"/>
    </row>
    <row r="44" spans="1:12" x14ac:dyDescent="0.25">
      <c r="H44" s="33"/>
      <c r="I44" s="33"/>
      <c r="J44" s="33"/>
      <c r="K44" s="33"/>
      <c r="L44" s="34"/>
    </row>
    <row r="45" spans="1:12" x14ac:dyDescent="0.25">
      <c r="H45" s="33"/>
      <c r="I45" s="33"/>
      <c r="J45" s="33"/>
      <c r="K45" s="33"/>
      <c r="L45" s="34"/>
    </row>
    <row r="46" spans="1:12" x14ac:dyDescent="0.25">
      <c r="H46" s="33"/>
      <c r="I46" s="33"/>
      <c r="J46" s="33"/>
      <c r="K46" s="33"/>
      <c r="L46" s="34"/>
    </row>
    <row r="47" spans="1:12" x14ac:dyDescent="0.25">
      <c r="H47" s="33"/>
      <c r="I47" s="33"/>
      <c r="J47" s="33"/>
      <c r="K47" s="33"/>
      <c r="L47" s="34"/>
    </row>
    <row r="48" spans="1:12" x14ac:dyDescent="0.25">
      <c r="H48" s="33"/>
      <c r="I48" s="33"/>
      <c r="J48" s="33"/>
      <c r="K48" s="33"/>
      <c r="L48" s="33"/>
    </row>
    <row r="49" spans="8:12" ht="15" customHeight="1" x14ac:dyDescent="0.25">
      <c r="H49" s="35"/>
      <c r="I49" s="35"/>
      <c r="J49" s="35"/>
      <c r="K49" s="35"/>
      <c r="L49" s="35"/>
    </row>
    <row r="50" spans="8:12" x14ac:dyDescent="0.25">
      <c r="H50" s="35"/>
      <c r="I50" s="35"/>
      <c r="J50" s="35"/>
      <c r="K50" s="35"/>
      <c r="L50" s="35"/>
    </row>
    <row r="51" spans="8:12" x14ac:dyDescent="0.25">
      <c r="H51" s="35"/>
      <c r="I51" s="35"/>
      <c r="J51" s="35"/>
      <c r="K51" s="35"/>
      <c r="L51" s="35"/>
    </row>
    <row r="52" spans="8:12" x14ac:dyDescent="0.25">
      <c r="H52" s="36"/>
      <c r="I52" s="36"/>
      <c r="J52" s="36"/>
      <c r="K52" s="36"/>
      <c r="L52" s="36"/>
    </row>
    <row r="53" spans="8:12" x14ac:dyDescent="0.25">
      <c r="H53" s="36"/>
      <c r="I53" s="36"/>
      <c r="J53" s="36"/>
      <c r="K53" s="36"/>
      <c r="L53" s="36"/>
    </row>
    <row r="54" spans="8:12" x14ac:dyDescent="0.25">
      <c r="H54" s="101"/>
      <c r="I54" s="101"/>
      <c r="J54" s="101"/>
      <c r="K54" s="37"/>
      <c r="L54" s="37"/>
    </row>
    <row r="55" spans="8:12" x14ac:dyDescent="0.25">
      <c r="H55" s="101"/>
      <c r="I55" s="101"/>
      <c r="J55" s="101"/>
      <c r="K55" s="37"/>
      <c r="L55" s="37"/>
    </row>
    <row r="58" spans="8:12" x14ac:dyDescent="0.25">
      <c r="H58" s="100"/>
      <c r="I58" s="100"/>
      <c r="J58" s="100"/>
      <c r="K58" s="37"/>
      <c r="L58" s="37"/>
    </row>
    <row r="59" spans="8:12" x14ac:dyDescent="0.25">
      <c r="H59" s="102"/>
      <c r="I59" s="102"/>
      <c r="J59" s="102"/>
      <c r="K59" s="38"/>
      <c r="L59" s="38"/>
    </row>
    <row r="61" spans="8:12" x14ac:dyDescent="0.25">
      <c r="H61" s="37"/>
      <c r="I61" s="37"/>
      <c r="J61" s="37"/>
      <c r="K61" s="37"/>
      <c r="L61" s="37"/>
    </row>
    <row r="62" spans="8:12" x14ac:dyDescent="0.25">
      <c r="H62" s="40"/>
      <c r="I62" s="40"/>
      <c r="J62" s="40"/>
      <c r="K62" s="40"/>
      <c r="L62" s="40"/>
    </row>
    <row r="63" spans="8:12" x14ac:dyDescent="0.25">
      <c r="H63" s="39"/>
      <c r="I63" s="39"/>
      <c r="J63" s="39"/>
      <c r="K63" s="37"/>
      <c r="L63" s="37"/>
    </row>
    <row r="64" spans="8:12" x14ac:dyDescent="0.25">
      <c r="H64" s="37"/>
      <c r="I64" s="37"/>
      <c r="J64" s="37"/>
      <c r="K64" s="37"/>
      <c r="L64" s="37"/>
    </row>
  </sheetData>
  <mergeCells count="26">
    <mergeCell ref="A4:L4"/>
    <mergeCell ref="A5:L5"/>
    <mergeCell ref="A7:L7"/>
    <mergeCell ref="A9:C9"/>
    <mergeCell ref="D9:I9"/>
    <mergeCell ref="J9:L9"/>
    <mergeCell ref="J8:K8"/>
    <mergeCell ref="A8:D8"/>
    <mergeCell ref="H55:J55"/>
    <mergeCell ref="H58:J58"/>
    <mergeCell ref="H59:J59"/>
    <mergeCell ref="A34:B34"/>
    <mergeCell ref="H34:J34"/>
    <mergeCell ref="A36:J36"/>
    <mergeCell ref="D38:F38"/>
    <mergeCell ref="H54:J54"/>
    <mergeCell ref="A39:J39"/>
    <mergeCell ref="D41:F41"/>
    <mergeCell ref="A27:L27"/>
    <mergeCell ref="A28:L28"/>
    <mergeCell ref="H33:J33"/>
    <mergeCell ref="A33:B33"/>
    <mergeCell ref="A29:B29"/>
    <mergeCell ref="H29:J29"/>
    <mergeCell ref="A30:B30"/>
    <mergeCell ref="H30:J30"/>
  </mergeCells>
  <pageMargins left="0.25" right="0.25" top="0.75" bottom="0.75" header="0.3" footer="0.3"/>
  <pageSetup paperSize="5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6"/>
  <sheetViews>
    <sheetView showGridLines="0" tabSelected="1" topLeftCell="A10" workbookViewId="0">
      <selection activeCell="F21" sqref="F21:F22"/>
    </sheetView>
  </sheetViews>
  <sheetFormatPr baseColWidth="10" defaultRowHeight="15" x14ac:dyDescent="0.25"/>
  <cols>
    <col min="1" max="1" width="15.140625" customWidth="1"/>
    <col min="2" max="3" width="14" customWidth="1"/>
    <col min="4" max="4" width="15.140625" customWidth="1"/>
    <col min="5" max="5" width="12.28515625" customWidth="1"/>
    <col min="6" max="6" width="20.85546875" customWidth="1"/>
    <col min="7" max="7" width="14.28515625" customWidth="1"/>
    <col min="8" max="8" width="8.42578125" bestFit="1" customWidth="1"/>
    <col min="9" max="9" width="15" customWidth="1"/>
    <col min="10" max="10" width="16.28515625" customWidth="1"/>
    <col min="11" max="11" width="16.7109375" customWidth="1"/>
    <col min="12" max="12" width="15.42578125" customWidth="1"/>
  </cols>
  <sheetData>
    <row r="2" spans="1:12" x14ac:dyDescent="0.25">
      <c r="H2" t="s">
        <v>0</v>
      </c>
    </row>
    <row r="4" spans="1:12" ht="23.25" x14ac:dyDescent="0.35">
      <c r="A4" s="105" t="s">
        <v>1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1:12" ht="18.75" x14ac:dyDescent="0.3">
      <c r="A5" s="106" t="s">
        <v>2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1:12" ht="15.75" thickBot="1" x14ac:dyDescent="0.3">
      <c r="D6" s="1"/>
      <c r="E6" s="1"/>
      <c r="F6" s="2"/>
      <c r="G6" s="1"/>
    </row>
    <row r="7" spans="1:12" ht="15.75" thickBot="1" x14ac:dyDescent="0.3">
      <c r="A7" s="107" t="s">
        <v>23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9"/>
    </row>
    <row r="8" spans="1:12" ht="15.75" thickBot="1" x14ac:dyDescent="0.3">
      <c r="A8" s="120" t="s">
        <v>24</v>
      </c>
      <c r="B8" s="121"/>
      <c r="C8" s="121"/>
      <c r="D8" s="121"/>
      <c r="E8" s="3" t="s">
        <v>27</v>
      </c>
      <c r="F8" s="60"/>
      <c r="G8" s="3"/>
      <c r="H8" s="4"/>
      <c r="I8" s="4"/>
      <c r="J8" s="119" t="s">
        <v>4</v>
      </c>
      <c r="K8" s="119"/>
      <c r="L8" s="5">
        <v>2707901.88</v>
      </c>
    </row>
    <row r="9" spans="1:12" ht="15.75" customHeight="1" thickBot="1" x14ac:dyDescent="0.3">
      <c r="A9" s="110" t="s">
        <v>5</v>
      </c>
      <c r="B9" s="111"/>
      <c r="C9" s="112"/>
      <c r="D9" s="113" t="s">
        <v>6</v>
      </c>
      <c r="E9" s="114"/>
      <c r="F9" s="114"/>
      <c r="G9" s="114"/>
      <c r="H9" s="114"/>
      <c r="I9" s="115"/>
      <c r="J9" s="116" t="s">
        <v>7</v>
      </c>
      <c r="K9" s="117"/>
      <c r="L9" s="118"/>
    </row>
    <row r="10" spans="1:12" ht="60" x14ac:dyDescent="0.25">
      <c r="A10" s="6" t="s">
        <v>8</v>
      </c>
      <c r="B10" s="6" t="s">
        <v>9</v>
      </c>
      <c r="C10" s="6" t="s">
        <v>10</v>
      </c>
      <c r="D10" s="7" t="s">
        <v>11</v>
      </c>
      <c r="E10" s="7" t="s">
        <v>12</v>
      </c>
      <c r="F10" s="7" t="s">
        <v>13</v>
      </c>
      <c r="G10" s="7" t="s">
        <v>14</v>
      </c>
      <c r="H10" s="7" t="s">
        <v>15</v>
      </c>
      <c r="I10" s="7" t="s">
        <v>16</v>
      </c>
      <c r="J10" s="8" t="s">
        <v>17</v>
      </c>
      <c r="K10" s="8" t="s">
        <v>18</v>
      </c>
      <c r="L10" s="9" t="s">
        <v>19</v>
      </c>
    </row>
    <row r="11" spans="1:12" ht="15.75" x14ac:dyDescent="0.25">
      <c r="A11" s="98">
        <v>45688</v>
      </c>
      <c r="B11" s="82">
        <v>1</v>
      </c>
      <c r="C11" s="86">
        <v>292253.71999999997</v>
      </c>
      <c r="D11" s="91">
        <v>45688</v>
      </c>
      <c r="E11" s="82">
        <v>1</v>
      </c>
      <c r="F11" s="86">
        <v>292253.71999999997</v>
      </c>
      <c r="G11" s="14"/>
      <c r="H11" s="51">
        <f t="shared" ref="H11:H22" si="0">+G11/F12</f>
        <v>0</v>
      </c>
      <c r="I11" s="86">
        <f>+F11-G11</f>
        <v>292253.71999999997</v>
      </c>
      <c r="J11" s="17" t="s">
        <v>28</v>
      </c>
      <c r="K11" s="83">
        <v>435406.07</v>
      </c>
      <c r="L11" s="52">
        <f>+L8+I11-K11</f>
        <v>2564749.5299999998</v>
      </c>
    </row>
    <row r="12" spans="1:12" ht="15.75" x14ac:dyDescent="0.25">
      <c r="A12" s="91">
        <v>45716</v>
      </c>
      <c r="B12" s="82">
        <v>1</v>
      </c>
      <c r="C12" s="86">
        <v>409550.75</v>
      </c>
      <c r="D12" s="91">
        <v>45716</v>
      </c>
      <c r="E12" s="82">
        <v>1</v>
      </c>
      <c r="F12" s="86">
        <v>409550.75</v>
      </c>
      <c r="G12" s="14"/>
      <c r="H12" s="51">
        <f t="shared" si="0"/>
        <v>0</v>
      </c>
      <c r="I12" s="86">
        <f>+F12-G12</f>
        <v>409550.75</v>
      </c>
      <c r="J12" s="17" t="s">
        <v>29</v>
      </c>
      <c r="K12" s="16">
        <f>314080.15+533680.83+6326.43</f>
        <v>854087.41</v>
      </c>
      <c r="L12" s="52">
        <f>+(L11+I12)-K12</f>
        <v>2120212.8699999996</v>
      </c>
    </row>
    <row r="13" spans="1:12" x14ac:dyDescent="0.25">
      <c r="A13" s="63">
        <v>45747</v>
      </c>
      <c r="B13" s="50">
        <v>1</v>
      </c>
      <c r="C13" s="12">
        <v>624403.91</v>
      </c>
      <c r="D13" s="89">
        <v>45747</v>
      </c>
      <c r="E13" s="82">
        <v>1</v>
      </c>
      <c r="F13" s="14">
        <v>624403.91</v>
      </c>
      <c r="G13" s="14"/>
      <c r="H13" s="51">
        <f t="shared" si="0"/>
        <v>0</v>
      </c>
      <c r="I13" s="86">
        <f>+F13-G13</f>
        <v>624403.91</v>
      </c>
      <c r="J13" s="17"/>
      <c r="K13" s="16"/>
      <c r="L13" s="52">
        <f>+(L12+I13)-K13</f>
        <v>2744616.78</v>
      </c>
    </row>
    <row r="14" spans="1:12" x14ac:dyDescent="0.25">
      <c r="A14" s="21">
        <v>45777</v>
      </c>
      <c r="B14" s="20">
        <v>1</v>
      </c>
      <c r="C14" s="86">
        <v>431241.09</v>
      </c>
      <c r="D14" s="61">
        <v>45777</v>
      </c>
      <c r="E14" s="13">
        <v>1</v>
      </c>
      <c r="F14" s="14">
        <v>431241.09</v>
      </c>
      <c r="G14" s="14"/>
      <c r="H14" s="51">
        <f t="shared" si="0"/>
        <v>0</v>
      </c>
      <c r="I14" s="86">
        <f>+F14-G14</f>
        <v>431241.09</v>
      </c>
      <c r="J14" s="17">
        <v>452400000010</v>
      </c>
      <c r="K14" s="62">
        <v>291955.86</v>
      </c>
      <c r="L14" s="52">
        <f t="shared" ref="L14:L22" si="1">+(L13+I14)-K14</f>
        <v>2883902.01</v>
      </c>
    </row>
    <row r="15" spans="1:12" x14ac:dyDescent="0.25">
      <c r="A15" s="21">
        <v>45808</v>
      </c>
      <c r="B15" s="20">
        <v>1</v>
      </c>
      <c r="C15" s="12">
        <f>[1]Hoja1!$J$15</f>
        <v>509956.7</v>
      </c>
      <c r="D15" s="61">
        <v>45808</v>
      </c>
      <c r="E15" s="13">
        <v>1</v>
      </c>
      <c r="F15" s="14">
        <f>[1]Hoja1!$J$15</f>
        <v>509956.7</v>
      </c>
      <c r="G15" s="14"/>
      <c r="H15" s="51">
        <f t="shared" si="0"/>
        <v>0</v>
      </c>
      <c r="I15" s="86">
        <f t="shared" ref="I15:I22" si="2">+F15-G15</f>
        <v>509956.7</v>
      </c>
      <c r="J15" s="17" t="s">
        <v>30</v>
      </c>
      <c r="K15" s="16">
        <f>360081.36+49443.44</f>
        <v>409524.8</v>
      </c>
      <c r="L15" s="52">
        <f t="shared" si="1"/>
        <v>2984333.91</v>
      </c>
    </row>
    <row r="16" spans="1:12" x14ac:dyDescent="0.25">
      <c r="A16" s="21">
        <v>45838</v>
      </c>
      <c r="B16" s="20">
        <v>2</v>
      </c>
      <c r="C16" s="12">
        <f>590100.71+39791.72</f>
        <v>629892.42999999993</v>
      </c>
      <c r="D16" s="61">
        <v>45838</v>
      </c>
      <c r="E16" s="13">
        <v>2</v>
      </c>
      <c r="F16" s="12">
        <f>590100.71+39791.72</f>
        <v>629892.42999999993</v>
      </c>
      <c r="G16" s="14"/>
      <c r="H16" s="51">
        <f t="shared" si="0"/>
        <v>0</v>
      </c>
      <c r="I16" s="86">
        <f t="shared" si="2"/>
        <v>629892.42999999993</v>
      </c>
      <c r="J16" s="17"/>
      <c r="K16" s="16"/>
      <c r="L16" s="52">
        <f t="shared" si="1"/>
        <v>3614226.34</v>
      </c>
    </row>
    <row r="17" spans="1:15" x14ac:dyDescent="0.25">
      <c r="A17" s="21">
        <v>45869</v>
      </c>
      <c r="B17" s="20">
        <v>2</v>
      </c>
      <c r="C17" s="12">
        <v>1061933.8500000001</v>
      </c>
      <c r="D17" s="61">
        <v>45869</v>
      </c>
      <c r="E17" s="13">
        <v>2</v>
      </c>
      <c r="F17" s="14">
        <v>1061933.8500000001</v>
      </c>
      <c r="G17" s="14"/>
      <c r="H17" s="51">
        <f t="shared" si="0"/>
        <v>0</v>
      </c>
      <c r="I17" s="86">
        <f t="shared" si="2"/>
        <v>1061933.8500000001</v>
      </c>
      <c r="J17" s="17" t="s">
        <v>31</v>
      </c>
      <c r="K17" s="16">
        <f>325499.24+627308.71</f>
        <v>952807.95</v>
      </c>
      <c r="L17" s="52">
        <f t="shared" si="1"/>
        <v>3723352.2399999993</v>
      </c>
    </row>
    <row r="18" spans="1:15" x14ac:dyDescent="0.25">
      <c r="A18" s="63">
        <v>45900</v>
      </c>
      <c r="B18" s="50">
        <v>1</v>
      </c>
      <c r="C18" s="12">
        <v>958463.44</v>
      </c>
      <c r="D18" s="64">
        <v>45900</v>
      </c>
      <c r="E18" s="65">
        <v>1</v>
      </c>
      <c r="F18" s="12">
        <v>958463.44</v>
      </c>
      <c r="G18" s="54"/>
      <c r="H18" s="51">
        <f t="shared" si="0"/>
        <v>0</v>
      </c>
      <c r="I18" s="86">
        <f t="shared" si="2"/>
        <v>958463.44</v>
      </c>
      <c r="J18" s="17"/>
      <c r="K18" s="16"/>
      <c r="L18" s="52">
        <f t="shared" si="1"/>
        <v>4681815.68</v>
      </c>
      <c r="O18" s="24"/>
    </row>
    <row r="19" spans="1:15" x14ac:dyDescent="0.25">
      <c r="A19" s="10">
        <v>45930</v>
      </c>
      <c r="B19" s="50">
        <v>1</v>
      </c>
      <c r="C19" s="86">
        <v>485839.76</v>
      </c>
      <c r="D19" s="75">
        <v>45930</v>
      </c>
      <c r="E19" s="50">
        <v>1</v>
      </c>
      <c r="F19" s="53">
        <v>485839.76</v>
      </c>
      <c r="G19" s="54">
        <v>0</v>
      </c>
      <c r="H19" s="51">
        <f t="shared" si="0"/>
        <v>0</v>
      </c>
      <c r="I19" s="86">
        <f t="shared" si="2"/>
        <v>485839.76</v>
      </c>
      <c r="J19" s="17"/>
      <c r="K19" s="16"/>
      <c r="L19" s="52">
        <f t="shared" si="1"/>
        <v>5167655.4399999995</v>
      </c>
      <c r="O19" s="24"/>
    </row>
    <row r="20" spans="1:15" x14ac:dyDescent="0.25">
      <c r="A20" s="75">
        <v>45930</v>
      </c>
      <c r="B20" s="50">
        <v>1</v>
      </c>
      <c r="C20" s="53">
        <v>51557.2</v>
      </c>
      <c r="D20" s="64">
        <v>45930</v>
      </c>
      <c r="E20" s="50">
        <v>1</v>
      </c>
      <c r="F20" s="53">
        <v>51557.2</v>
      </c>
      <c r="G20" s="79"/>
      <c r="H20" s="51">
        <f t="shared" si="0"/>
        <v>0</v>
      </c>
      <c r="I20" s="86">
        <f t="shared" si="2"/>
        <v>51557.2</v>
      </c>
      <c r="J20" s="77"/>
      <c r="K20" s="66"/>
      <c r="L20" s="52">
        <f t="shared" si="1"/>
        <v>5219212.6399999997</v>
      </c>
      <c r="O20" s="24"/>
    </row>
    <row r="21" spans="1:15" x14ac:dyDescent="0.25">
      <c r="A21" s="75">
        <v>45961</v>
      </c>
      <c r="B21" s="76">
        <v>1</v>
      </c>
      <c r="C21" s="78">
        <v>747800.06</v>
      </c>
      <c r="D21" s="75">
        <v>45961</v>
      </c>
      <c r="E21" s="82">
        <v>1</v>
      </c>
      <c r="F21" s="86">
        <v>747800.06</v>
      </c>
      <c r="G21" s="79"/>
      <c r="H21" s="51">
        <f t="shared" si="0"/>
        <v>0</v>
      </c>
      <c r="I21" s="86">
        <f t="shared" si="2"/>
        <v>747800.06</v>
      </c>
      <c r="J21" s="77"/>
      <c r="K21" s="67"/>
      <c r="L21" s="52">
        <f t="shared" si="1"/>
        <v>5967012.6999999993</v>
      </c>
      <c r="O21" s="24"/>
    </row>
    <row r="22" spans="1:15" x14ac:dyDescent="0.25">
      <c r="A22" s="75">
        <v>45961</v>
      </c>
      <c r="B22" s="82">
        <v>1</v>
      </c>
      <c r="C22" s="78">
        <v>211761.73</v>
      </c>
      <c r="D22" s="75">
        <v>45961</v>
      </c>
      <c r="E22" s="82">
        <v>1</v>
      </c>
      <c r="F22" s="86">
        <v>211761.73</v>
      </c>
      <c r="G22" s="54"/>
      <c r="H22" s="51" t="e">
        <f t="shared" si="0"/>
        <v>#DIV/0!</v>
      </c>
      <c r="I22" s="86">
        <f t="shared" si="2"/>
        <v>211761.73</v>
      </c>
      <c r="J22" s="84"/>
      <c r="K22" s="16"/>
      <c r="L22" s="52">
        <f t="shared" si="1"/>
        <v>6178774.4299999997</v>
      </c>
      <c r="O22" s="24"/>
    </row>
    <row r="23" spans="1:15" ht="15.75" thickBot="1" x14ac:dyDescent="0.3">
      <c r="A23" s="10"/>
      <c r="B23" s="50"/>
      <c r="C23" s="53"/>
      <c r="D23" s="64"/>
      <c r="E23" s="50"/>
      <c r="F23" s="53"/>
      <c r="G23" s="29">
        <f>SUM(G11:G22)</f>
        <v>0</v>
      </c>
      <c r="H23" s="29"/>
      <c r="I23" s="86">
        <f>SUM(I11:I22)</f>
        <v>6414654.6400000006</v>
      </c>
      <c r="J23" s="68"/>
      <c r="K23" s="29">
        <f>SUM(K11:K22)</f>
        <v>2943782.09</v>
      </c>
      <c r="L23" s="31"/>
    </row>
    <row r="24" spans="1:15" ht="15.75" thickBot="1" x14ac:dyDescent="0.3">
      <c r="A24" s="27" t="s">
        <v>20</v>
      </c>
      <c r="B24" s="28"/>
      <c r="C24" s="29">
        <f>SUM(C12:C23)</f>
        <v>6122400.9199999999</v>
      </c>
      <c r="D24" s="29"/>
      <c r="E24" s="30"/>
      <c r="F24" s="29">
        <f>SUM(F12:F23)</f>
        <v>6122400.9199999999</v>
      </c>
      <c r="G24" s="33"/>
      <c r="H24" s="33"/>
      <c r="I24" s="33"/>
      <c r="J24" s="33"/>
      <c r="K24" s="33"/>
      <c r="L24" s="33"/>
    </row>
    <row r="25" spans="1:15" x14ac:dyDescent="0.25">
      <c r="A25" s="32"/>
      <c r="D25" s="33"/>
      <c r="E25" s="33"/>
      <c r="F25" s="33"/>
      <c r="G25" s="95"/>
      <c r="H25" s="33"/>
      <c r="I25" s="33"/>
      <c r="J25" s="33"/>
      <c r="K25" s="33"/>
      <c r="L25" s="33"/>
    </row>
    <row r="26" spans="1:15" x14ac:dyDescent="0.25">
      <c r="A26" s="32"/>
      <c r="C26" s="95" t="s">
        <v>25</v>
      </c>
      <c r="D26" s="95"/>
      <c r="E26" s="95"/>
      <c r="F26" s="95"/>
      <c r="G26" s="96"/>
      <c r="H26" s="96"/>
      <c r="I26" s="96"/>
      <c r="J26" s="96"/>
      <c r="K26" s="96"/>
      <c r="L26" s="96"/>
    </row>
    <row r="27" spans="1:15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</row>
    <row r="28" spans="1:15" x14ac:dyDescent="0.25">
      <c r="A28" s="96"/>
      <c r="B28" s="96"/>
      <c r="C28" s="96"/>
      <c r="D28" s="96"/>
      <c r="E28" s="96"/>
      <c r="F28" s="96"/>
      <c r="G28" s="69"/>
      <c r="H28" s="69"/>
      <c r="I28" s="69"/>
      <c r="J28" s="69"/>
      <c r="K28" s="69"/>
      <c r="L28" s="69"/>
    </row>
    <row r="29" spans="1:15" x14ac:dyDescent="0.25">
      <c r="A29" s="69"/>
      <c r="B29" s="69"/>
      <c r="C29" s="69"/>
      <c r="D29" s="69"/>
      <c r="E29" s="69"/>
      <c r="F29" s="69"/>
      <c r="G29" s="97"/>
      <c r="H29" s="97"/>
      <c r="I29" s="97"/>
      <c r="J29" s="97"/>
      <c r="K29" s="70"/>
      <c r="L29" s="70"/>
    </row>
    <row r="30" spans="1:15" x14ac:dyDescent="0.25">
      <c r="A30" s="97"/>
      <c r="B30" s="97"/>
      <c r="C30" s="97"/>
      <c r="D30" s="97"/>
      <c r="E30" s="97"/>
      <c r="F30" s="97"/>
      <c r="G30" s="70"/>
      <c r="H30" s="70"/>
      <c r="I30" s="70"/>
      <c r="J30" s="70"/>
      <c r="K30" s="70"/>
      <c r="L30" s="70"/>
    </row>
    <row r="31" spans="1:15" x14ac:dyDescent="0.25">
      <c r="A31" s="70"/>
      <c r="B31" s="70"/>
      <c r="C31" s="70"/>
      <c r="D31" s="70"/>
      <c r="E31" s="70"/>
      <c r="F31" s="70"/>
      <c r="G31" s="43"/>
      <c r="H31" s="100"/>
      <c r="I31" s="100"/>
      <c r="J31" s="100"/>
      <c r="K31" s="56"/>
      <c r="L31" s="56"/>
    </row>
    <row r="32" spans="1:15" x14ac:dyDescent="0.25">
      <c r="A32" s="100"/>
      <c r="B32" s="100"/>
      <c r="C32" s="56"/>
      <c r="D32" s="43"/>
      <c r="E32" s="43"/>
      <c r="F32" s="43"/>
      <c r="G32" s="43"/>
      <c r="H32" s="100"/>
      <c r="I32" s="100"/>
      <c r="J32" s="100"/>
      <c r="K32" s="56"/>
      <c r="L32" s="56"/>
    </row>
    <row r="33" spans="1:12" x14ac:dyDescent="0.25">
      <c r="A33" s="100"/>
      <c r="B33" s="100"/>
      <c r="C33" s="56"/>
      <c r="D33" s="43"/>
      <c r="E33" s="43"/>
      <c r="F33" s="43"/>
      <c r="G33" s="43"/>
      <c r="H33" s="43"/>
      <c r="I33" s="43"/>
      <c r="J33" s="43"/>
      <c r="K33" s="43"/>
      <c r="L33" s="43"/>
    </row>
    <row r="34" spans="1:12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</row>
    <row r="35" spans="1:12" x14ac:dyDescent="0.25">
      <c r="A35" s="43"/>
      <c r="B35" s="43"/>
      <c r="C35" s="43"/>
      <c r="D35" s="43"/>
      <c r="E35" s="43"/>
      <c r="F35" s="43"/>
      <c r="G35" s="43"/>
      <c r="H35" s="100"/>
      <c r="I35" s="100"/>
      <c r="J35" s="100"/>
      <c r="K35" s="56"/>
      <c r="L35" s="56"/>
    </row>
    <row r="36" spans="1:12" x14ac:dyDescent="0.25">
      <c r="A36" s="100"/>
      <c r="B36" s="100"/>
      <c r="C36" s="56"/>
      <c r="D36" s="43"/>
      <c r="E36" s="43"/>
      <c r="F36" s="43"/>
      <c r="G36" s="43"/>
      <c r="H36" s="103"/>
      <c r="I36" s="103"/>
      <c r="J36" s="103"/>
      <c r="K36" s="59"/>
      <c r="L36" s="59"/>
    </row>
    <row r="37" spans="1:12" x14ac:dyDescent="0.25">
      <c r="A37" s="103"/>
      <c r="B37" s="103"/>
      <c r="C37" s="59"/>
      <c r="D37" s="43"/>
      <c r="E37" s="43"/>
      <c r="F37" s="43"/>
      <c r="G37" s="43"/>
      <c r="H37" s="43"/>
      <c r="I37" s="43"/>
      <c r="J37" s="43"/>
      <c r="K37" s="43"/>
      <c r="L37" s="43"/>
    </row>
    <row r="38" spans="1:12" x14ac:dyDescent="0.25">
      <c r="A38" s="45"/>
      <c r="B38" s="45"/>
      <c r="C38" s="45"/>
      <c r="D38" s="43"/>
      <c r="E38" s="43"/>
      <c r="F38" s="43"/>
      <c r="G38" s="94"/>
      <c r="H38" s="94"/>
      <c r="I38" s="94"/>
      <c r="J38" s="94"/>
      <c r="K38" s="56"/>
      <c r="L38" s="56"/>
    </row>
    <row r="39" spans="1:12" x14ac:dyDescent="0.25">
      <c r="A39" s="94"/>
      <c r="B39" s="94"/>
      <c r="C39" s="94"/>
      <c r="D39" s="94"/>
      <c r="E39" s="94"/>
      <c r="F39" s="94"/>
      <c r="G39" s="46"/>
      <c r="H39" s="46"/>
      <c r="I39" s="46"/>
      <c r="J39" s="46"/>
      <c r="K39" s="46"/>
      <c r="L39" s="46"/>
    </row>
    <row r="40" spans="1:12" x14ac:dyDescent="0.25">
      <c r="A40" s="43"/>
      <c r="B40" s="46"/>
      <c r="C40" s="46"/>
      <c r="D40" s="46"/>
      <c r="E40" s="46"/>
      <c r="F40" s="46"/>
      <c r="G40" s="45"/>
      <c r="H40" s="45"/>
      <c r="I40" s="45"/>
      <c r="J40" s="45"/>
      <c r="K40" s="56"/>
      <c r="L40" s="56"/>
    </row>
    <row r="41" spans="1:12" x14ac:dyDescent="0.25">
      <c r="A41" s="45"/>
      <c r="B41" s="45"/>
      <c r="C41" s="45"/>
      <c r="D41" s="100"/>
      <c r="E41" s="100"/>
      <c r="F41" s="100"/>
      <c r="G41" s="94"/>
      <c r="H41" s="94"/>
      <c r="I41" s="94"/>
      <c r="J41" s="94"/>
      <c r="K41" s="56"/>
      <c r="L41" s="56"/>
    </row>
    <row r="42" spans="1:12" x14ac:dyDescent="0.25">
      <c r="A42" s="94"/>
      <c r="B42" s="94"/>
      <c r="C42" s="94"/>
      <c r="D42" s="94"/>
      <c r="E42" s="94"/>
      <c r="F42" s="94"/>
      <c r="G42" s="46"/>
      <c r="H42" s="47"/>
      <c r="I42" s="47"/>
      <c r="J42" s="47"/>
      <c r="K42" s="47"/>
      <c r="L42" s="34"/>
    </row>
    <row r="43" spans="1:12" x14ac:dyDescent="0.25">
      <c r="A43" s="43"/>
      <c r="B43" s="46"/>
      <c r="C43" s="46"/>
      <c r="D43" s="46"/>
      <c r="E43" s="46"/>
      <c r="F43" s="46"/>
      <c r="G43" s="45"/>
      <c r="H43" s="47"/>
      <c r="I43" s="47"/>
      <c r="J43" s="47"/>
      <c r="K43" s="47"/>
      <c r="L43" s="34"/>
    </row>
    <row r="44" spans="1:12" x14ac:dyDescent="0.25">
      <c r="A44" s="45"/>
      <c r="B44" s="45"/>
      <c r="C44" s="45"/>
      <c r="D44" s="104"/>
      <c r="E44" s="104"/>
      <c r="F44" s="104"/>
      <c r="G44" s="56"/>
      <c r="H44" s="47"/>
      <c r="I44" s="47"/>
      <c r="J44" s="47"/>
      <c r="K44" s="47"/>
      <c r="L44" s="34"/>
    </row>
    <row r="45" spans="1:12" x14ac:dyDescent="0.25">
      <c r="A45" s="56"/>
      <c r="B45" s="56"/>
      <c r="C45" s="56"/>
      <c r="D45" s="56"/>
      <c r="E45" s="56"/>
      <c r="F45" s="56"/>
      <c r="G45" s="43"/>
      <c r="H45" s="47"/>
      <c r="I45" s="47"/>
      <c r="J45" s="47"/>
      <c r="K45" s="47"/>
      <c r="L45" s="34"/>
    </row>
    <row r="46" spans="1:12" x14ac:dyDescent="0.25">
      <c r="A46" s="43"/>
      <c r="B46" s="43"/>
      <c r="C46" s="43"/>
      <c r="D46" s="43"/>
      <c r="E46" s="43"/>
      <c r="F46" s="43"/>
      <c r="G46" s="43"/>
      <c r="H46" s="47"/>
      <c r="I46" s="47"/>
      <c r="J46" s="47"/>
      <c r="K46" s="47"/>
      <c r="L46" s="34"/>
    </row>
    <row r="47" spans="1:12" x14ac:dyDescent="0.25">
      <c r="A47" s="43"/>
      <c r="B47" s="43"/>
      <c r="C47" s="43"/>
      <c r="D47" s="43"/>
      <c r="E47" s="43"/>
      <c r="F47" s="43"/>
      <c r="G47" s="43"/>
      <c r="H47" s="47"/>
      <c r="I47" s="47"/>
      <c r="J47" s="47"/>
      <c r="K47" s="47"/>
      <c r="L47" s="34"/>
    </row>
    <row r="48" spans="1:12" x14ac:dyDescent="0.25">
      <c r="A48" s="43"/>
      <c r="B48" s="43"/>
      <c r="C48" s="43"/>
      <c r="D48" s="43"/>
      <c r="E48" s="43"/>
      <c r="F48" s="43"/>
      <c r="G48" s="43"/>
      <c r="H48" s="47"/>
      <c r="I48" s="47"/>
      <c r="J48" s="47"/>
      <c r="K48" s="47"/>
      <c r="L48" s="34"/>
    </row>
    <row r="49" spans="1:12" x14ac:dyDescent="0.25">
      <c r="A49" s="43"/>
      <c r="B49" s="43"/>
      <c r="C49" s="43"/>
      <c r="D49" s="43"/>
      <c r="E49" s="43"/>
      <c r="F49" s="43"/>
      <c r="H49" s="33"/>
      <c r="I49" s="33"/>
      <c r="J49" s="33"/>
      <c r="K49" s="33"/>
      <c r="L49" s="34"/>
    </row>
    <row r="50" spans="1:12" x14ac:dyDescent="0.25">
      <c r="H50" s="33"/>
      <c r="I50" s="33"/>
      <c r="J50" s="33"/>
      <c r="K50" s="33"/>
      <c r="L50" s="33"/>
    </row>
    <row r="51" spans="1:12" ht="15" customHeight="1" x14ac:dyDescent="0.25">
      <c r="H51" s="35"/>
      <c r="I51" s="35"/>
      <c r="J51" s="35"/>
      <c r="K51" s="35"/>
      <c r="L51" s="35"/>
    </row>
    <row r="52" spans="1:12" x14ac:dyDescent="0.25">
      <c r="H52" s="35"/>
      <c r="I52" s="35"/>
      <c r="J52" s="35"/>
      <c r="K52" s="35"/>
      <c r="L52" s="35"/>
    </row>
    <row r="53" spans="1:12" x14ac:dyDescent="0.25">
      <c r="H53" s="35"/>
      <c r="I53" s="35"/>
      <c r="J53" s="35"/>
      <c r="K53" s="35"/>
      <c r="L53" s="35"/>
    </row>
    <row r="54" spans="1:12" x14ac:dyDescent="0.25">
      <c r="H54" s="36"/>
      <c r="I54" s="36"/>
      <c r="J54" s="36"/>
      <c r="K54" s="36"/>
      <c r="L54" s="36"/>
    </row>
    <row r="55" spans="1:12" x14ac:dyDescent="0.25">
      <c r="H55" s="36"/>
      <c r="I55" s="36"/>
      <c r="J55" s="36"/>
      <c r="K55" s="36"/>
      <c r="L55" s="36"/>
    </row>
    <row r="56" spans="1:12" x14ac:dyDescent="0.25">
      <c r="H56" s="101"/>
      <c r="I56" s="101"/>
      <c r="J56" s="101"/>
      <c r="K56" s="57"/>
      <c r="L56" s="57"/>
    </row>
    <row r="57" spans="1:12" x14ac:dyDescent="0.25">
      <c r="H57" s="101"/>
      <c r="I57" s="101"/>
      <c r="J57" s="101"/>
      <c r="K57" s="57"/>
      <c r="L57" s="57"/>
    </row>
    <row r="60" spans="1:12" x14ac:dyDescent="0.25">
      <c r="H60" s="100"/>
      <c r="I60" s="100"/>
      <c r="J60" s="100"/>
      <c r="K60" s="57"/>
      <c r="L60" s="57"/>
    </row>
    <row r="61" spans="1:12" x14ac:dyDescent="0.25">
      <c r="H61" s="102"/>
      <c r="I61" s="102"/>
      <c r="J61" s="102"/>
      <c r="K61" s="58"/>
      <c r="L61" s="58"/>
    </row>
    <row r="63" spans="1:12" x14ac:dyDescent="0.25">
      <c r="H63" s="57"/>
      <c r="I63" s="57"/>
      <c r="J63" s="57"/>
      <c r="K63" s="57"/>
      <c r="L63" s="57"/>
    </row>
    <row r="64" spans="1:12" x14ac:dyDescent="0.25">
      <c r="H64" s="40"/>
      <c r="I64" s="40"/>
      <c r="J64" s="40"/>
      <c r="K64" s="40"/>
      <c r="L64" s="40"/>
    </row>
    <row r="65" spans="8:12" x14ac:dyDescent="0.25">
      <c r="H65" s="39"/>
      <c r="I65" s="39"/>
      <c r="J65" s="39"/>
      <c r="K65" s="57"/>
      <c r="L65" s="57"/>
    </row>
    <row r="66" spans="8:12" x14ac:dyDescent="0.25">
      <c r="H66" s="57"/>
      <c r="I66" s="57"/>
      <c r="J66" s="57"/>
      <c r="K66" s="57"/>
      <c r="L66" s="57"/>
    </row>
  </sheetData>
  <mergeCells count="22">
    <mergeCell ref="A4:L4"/>
    <mergeCell ref="A5:L5"/>
    <mergeCell ref="A7:L7"/>
    <mergeCell ref="A9:C9"/>
    <mergeCell ref="D9:I9"/>
    <mergeCell ref="J9:L9"/>
    <mergeCell ref="A8:D8"/>
    <mergeCell ref="J8:K8"/>
    <mergeCell ref="H61:J61"/>
    <mergeCell ref="A36:B36"/>
    <mergeCell ref="H35:J35"/>
    <mergeCell ref="A37:B37"/>
    <mergeCell ref="H36:J36"/>
    <mergeCell ref="D41:F41"/>
    <mergeCell ref="D44:F44"/>
    <mergeCell ref="H56:J56"/>
    <mergeCell ref="H57:J57"/>
    <mergeCell ref="A32:B32"/>
    <mergeCell ref="H31:J31"/>
    <mergeCell ref="A33:B33"/>
    <mergeCell ref="H32:J32"/>
    <mergeCell ref="H60:J60"/>
  </mergeCells>
  <pageMargins left="0.25" right="0.25" top="0.75" bottom="0.75" header="0.3" footer="0.3"/>
  <pageSetup paperSize="5" scale="9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6:N6"/>
  <sheetViews>
    <sheetView workbookViewId="0">
      <selection activeCell="H15" sqref="H15"/>
    </sheetView>
  </sheetViews>
  <sheetFormatPr baseColWidth="10" defaultRowHeight="15" x14ac:dyDescent="0.25"/>
  <sheetData>
    <row r="6" spans="2:14" ht="31.5" x14ac:dyDescent="0.5">
      <c r="B6" s="42" t="s">
        <v>21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SeNaSa Subsidiado</vt:lpstr>
      <vt:lpstr>SeNaSa Contributivo</vt:lpstr>
      <vt:lpstr>Nota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Hamlert Alberto Méndez Acosta</dc:creator>
  <cp:lastModifiedBy>user</cp:lastModifiedBy>
  <cp:lastPrinted>2025-10-03T16:02:40Z</cp:lastPrinted>
  <dcterms:created xsi:type="dcterms:W3CDTF">2022-04-22T13:33:44Z</dcterms:created>
  <dcterms:modified xsi:type="dcterms:W3CDTF">2025-11-04T13:58:24Z</dcterms:modified>
</cp:coreProperties>
</file>