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SENASA MAYO 2025\A ENVIAR MAYO 2025\"/>
    </mc:Choice>
  </mc:AlternateContent>
  <bookViews>
    <workbookView minimized="1" xWindow="0" yWindow="0" windowWidth="19200" windowHeight="10995" firstSheet="6" activeTab="8"/>
  </bookViews>
  <sheets>
    <sheet name="CONSOLIDADO FR" sheetId="2" r:id="rId1"/>
    <sheet name="CUENTA T FR" sheetId="3" r:id="rId2"/>
    <sheet name="AVISO DE DEBITO" sheetId="11" r:id="rId3"/>
    <sheet name="HISTORIAL DE REVISION" sheetId="12" r:id="rId4"/>
    <sheet name="RELACION DE PAGO FR" sheetId="7" r:id="rId5"/>
    <sheet name="CONS. FUENTES FINAN" sheetId="4" r:id="rId6"/>
    <sheet name="CUENTA T VS" sheetId="1" r:id="rId7"/>
    <sheet name="CUENTA T NOMINA SNS" sheetId="10" r:id="rId8"/>
    <sheet name="RELACION DE PAGO VS" sheetId="8" r:id="rId9"/>
    <sheet name="GASTOS X ATENCION" sheetId="6" r:id="rId10"/>
  </sheets>
  <externalReferences>
    <externalReference r:id="rId11"/>
    <externalReference r:id="rId12"/>
  </externalReferences>
  <definedNames>
    <definedName name="_xlnm._FilterDatabase" localSheetId="5" hidden="1">'CONS. FUENTES FINAN'!$A$27:$K$501</definedName>
    <definedName name="_xlnm.Print_Area" localSheetId="5">'CONS. FUENTES FINAN'!$A$1:$K$501</definedName>
    <definedName name="_xlnm.Print_Area" localSheetId="0">'CONSOLIDADO FR'!$A$1:$M$225</definedName>
    <definedName name="_xlnm.Print_Area" localSheetId="3">'HISTORIAL DE REVISION'!$A$1:$H$38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7" l="1"/>
  <c r="F31" i="7"/>
  <c r="E31" i="7"/>
  <c r="I4" i="7"/>
  <c r="A2" i="7"/>
  <c r="G16" i="4" l="1"/>
  <c r="J17" i="4" s="1"/>
  <c r="G7" i="8" l="1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6" i="8"/>
  <c r="F51" i="8" l="1"/>
  <c r="E51" i="8" l="1"/>
  <c r="JI20" i="1" l="1"/>
  <c r="JI8" i="1" l="1"/>
  <c r="A6" i="4" l="1"/>
  <c r="AO4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3" i="10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FA76" i="1"/>
  <c r="FB76" i="1"/>
  <c r="FC76" i="1"/>
  <c r="FD76" i="1"/>
  <c r="FE76" i="1"/>
  <c r="FF76" i="1"/>
  <c r="FG76" i="1"/>
  <c r="FH76" i="1"/>
  <c r="FI76" i="1"/>
  <c r="FJ76" i="1"/>
  <c r="FK76" i="1"/>
  <c r="FL76" i="1"/>
  <c r="FM76" i="1"/>
  <c r="FN76" i="1"/>
  <c r="FO76" i="1"/>
  <c r="FP76" i="1"/>
  <c r="FQ76" i="1"/>
  <c r="FR76" i="1"/>
  <c r="FS76" i="1"/>
  <c r="FT76" i="1"/>
  <c r="FU76" i="1"/>
  <c r="FV76" i="1"/>
  <c r="FW76" i="1"/>
  <c r="FX76" i="1"/>
  <c r="FY76" i="1"/>
  <c r="FZ76" i="1"/>
  <c r="GA76" i="1"/>
  <c r="GB76" i="1"/>
  <c r="GC76" i="1"/>
  <c r="GD76" i="1"/>
  <c r="GE76" i="1"/>
  <c r="GF76" i="1"/>
  <c r="GG76" i="1"/>
  <c r="GH76" i="1"/>
  <c r="GI76" i="1"/>
  <c r="GJ76" i="1"/>
  <c r="GK76" i="1"/>
  <c r="GL76" i="1"/>
  <c r="GM76" i="1"/>
  <c r="GN76" i="1"/>
  <c r="GO76" i="1"/>
  <c r="GP76" i="1"/>
  <c r="GQ76" i="1"/>
  <c r="GR76" i="1"/>
  <c r="GS76" i="1"/>
  <c r="GT76" i="1"/>
  <c r="GU76" i="1"/>
  <c r="GV76" i="1"/>
  <c r="GW76" i="1"/>
  <c r="GX76" i="1"/>
  <c r="GY76" i="1"/>
  <c r="GZ76" i="1"/>
  <c r="HA76" i="1"/>
  <c r="HB76" i="1"/>
  <c r="HC76" i="1"/>
  <c r="HD76" i="1"/>
  <c r="HE76" i="1"/>
  <c r="HF76" i="1"/>
  <c r="HG76" i="1"/>
  <c r="HH76" i="1"/>
  <c r="HI76" i="1"/>
  <c r="HJ76" i="1"/>
  <c r="HK76" i="1"/>
  <c r="HL76" i="1"/>
  <c r="HM76" i="1"/>
  <c r="HN76" i="1"/>
  <c r="HO76" i="1"/>
  <c r="HP76" i="1"/>
  <c r="HQ76" i="1"/>
  <c r="HR76" i="1"/>
  <c r="HS76" i="1"/>
  <c r="HT76" i="1"/>
  <c r="HU76" i="1"/>
  <c r="HV76" i="1"/>
  <c r="HW76" i="1"/>
  <c r="HX76" i="1"/>
  <c r="HY76" i="1"/>
  <c r="HZ76" i="1"/>
  <c r="IA76" i="1"/>
  <c r="IB76" i="1"/>
  <c r="IC76" i="1"/>
  <c r="ID76" i="1"/>
  <c r="IE76" i="1"/>
  <c r="IF76" i="1"/>
  <c r="IG76" i="1"/>
  <c r="IH76" i="1"/>
  <c r="II76" i="1"/>
  <c r="IJ76" i="1"/>
  <c r="IK76" i="1"/>
  <c r="IL76" i="1"/>
  <c r="IM76" i="1"/>
  <c r="IN76" i="1"/>
  <c r="IO76" i="1"/>
  <c r="IP76" i="1"/>
  <c r="IQ76" i="1"/>
  <c r="IR76" i="1"/>
  <c r="IS76" i="1"/>
  <c r="IT76" i="1"/>
  <c r="IU76" i="1"/>
  <c r="IV76" i="1"/>
  <c r="IW76" i="1"/>
  <c r="IX76" i="1"/>
  <c r="IY76" i="1"/>
  <c r="IZ76" i="1"/>
  <c r="JA76" i="1"/>
  <c r="JB76" i="1"/>
  <c r="JC76" i="1"/>
  <c r="JD76" i="1"/>
  <c r="JE76" i="1"/>
  <c r="JF76" i="1"/>
  <c r="JG76" i="1"/>
  <c r="JH76" i="1"/>
  <c r="A76" i="1"/>
  <c r="JI63" i="1"/>
  <c r="JI64" i="1"/>
  <c r="JI65" i="1"/>
  <c r="JI66" i="1"/>
  <c r="JI67" i="1"/>
  <c r="JI68" i="1"/>
  <c r="JI69" i="1"/>
  <c r="JI70" i="1"/>
  <c r="JI71" i="1"/>
  <c r="JI72" i="1"/>
  <c r="JI73" i="1"/>
  <c r="JI74" i="1"/>
  <c r="JI75" i="1"/>
  <c r="JI62" i="1"/>
  <c r="B60" i="1"/>
  <c r="C60" i="1"/>
  <c r="C77" i="1" s="1"/>
  <c r="D60" i="1"/>
  <c r="D77" i="1" s="1"/>
  <c r="E60" i="1"/>
  <c r="F60" i="1"/>
  <c r="G60" i="1"/>
  <c r="G77" i="1" s="1"/>
  <c r="H60" i="1"/>
  <c r="H77" i="1" s="1"/>
  <c r="I60" i="1"/>
  <c r="J60" i="1"/>
  <c r="K60" i="1"/>
  <c r="K77" i="1" s="1"/>
  <c r="L60" i="1"/>
  <c r="L77" i="1" s="1"/>
  <c r="M60" i="1"/>
  <c r="N60" i="1"/>
  <c r="O60" i="1"/>
  <c r="O77" i="1" s="1"/>
  <c r="P60" i="1"/>
  <c r="P77" i="1" s="1"/>
  <c r="Q60" i="1"/>
  <c r="R60" i="1"/>
  <c r="S60" i="1"/>
  <c r="S77" i="1" s="1"/>
  <c r="T60" i="1"/>
  <c r="T77" i="1" s="1"/>
  <c r="U60" i="1"/>
  <c r="V60" i="1"/>
  <c r="W60" i="1"/>
  <c r="W77" i="1" s="1"/>
  <c r="X60" i="1"/>
  <c r="X77" i="1" s="1"/>
  <c r="Y60" i="1"/>
  <c r="Z60" i="1"/>
  <c r="AA60" i="1"/>
  <c r="AA77" i="1" s="1"/>
  <c r="AB60" i="1"/>
  <c r="AB77" i="1" s="1"/>
  <c r="AC60" i="1"/>
  <c r="AD60" i="1"/>
  <c r="AE60" i="1"/>
  <c r="AE77" i="1" s="1"/>
  <c r="AF60" i="1"/>
  <c r="AF77" i="1" s="1"/>
  <c r="AG60" i="1"/>
  <c r="AH60" i="1"/>
  <c r="AI60" i="1"/>
  <c r="AI77" i="1" s="1"/>
  <c r="AJ60" i="1"/>
  <c r="AJ77" i="1" s="1"/>
  <c r="AK60" i="1"/>
  <c r="AL60" i="1"/>
  <c r="AM60" i="1"/>
  <c r="AM77" i="1" s="1"/>
  <c r="AN60" i="1"/>
  <c r="AN77" i="1" s="1"/>
  <c r="AO60" i="1"/>
  <c r="AP60" i="1"/>
  <c r="AQ60" i="1"/>
  <c r="AQ77" i="1" s="1"/>
  <c r="AR60" i="1"/>
  <c r="AR77" i="1" s="1"/>
  <c r="AS60" i="1"/>
  <c r="AT60" i="1"/>
  <c r="AU60" i="1"/>
  <c r="AU77" i="1" s="1"/>
  <c r="AV60" i="1"/>
  <c r="AV77" i="1" s="1"/>
  <c r="AW60" i="1"/>
  <c r="AX60" i="1"/>
  <c r="AY60" i="1"/>
  <c r="AY77" i="1" s="1"/>
  <c r="AZ60" i="1"/>
  <c r="AZ77" i="1" s="1"/>
  <c r="BA60" i="1"/>
  <c r="BB60" i="1"/>
  <c r="BC60" i="1"/>
  <c r="BC77" i="1" s="1"/>
  <c r="BD60" i="1"/>
  <c r="BD77" i="1" s="1"/>
  <c r="BE60" i="1"/>
  <c r="BF60" i="1"/>
  <c r="BG60" i="1"/>
  <c r="BG77" i="1" s="1"/>
  <c r="BH60" i="1"/>
  <c r="BH77" i="1" s="1"/>
  <c r="BI60" i="1"/>
  <c r="BJ60" i="1"/>
  <c r="BK60" i="1"/>
  <c r="BK77" i="1" s="1"/>
  <c r="BL60" i="1"/>
  <c r="BL77" i="1" s="1"/>
  <c r="BM60" i="1"/>
  <c r="BN60" i="1"/>
  <c r="BO60" i="1"/>
  <c r="BO77" i="1" s="1"/>
  <c r="BP60" i="1"/>
  <c r="BP77" i="1" s="1"/>
  <c r="BQ60" i="1"/>
  <c r="BR60" i="1"/>
  <c r="BS60" i="1"/>
  <c r="BS77" i="1" s="1"/>
  <c r="BT60" i="1"/>
  <c r="BT77" i="1" s="1"/>
  <c r="BU60" i="1"/>
  <c r="BV60" i="1"/>
  <c r="BW60" i="1"/>
  <c r="BW77" i="1" s="1"/>
  <c r="BX60" i="1"/>
  <c r="BX77" i="1" s="1"/>
  <c r="BY60" i="1"/>
  <c r="BZ60" i="1"/>
  <c r="CA60" i="1"/>
  <c r="CA77" i="1" s="1"/>
  <c r="CB60" i="1"/>
  <c r="CB77" i="1" s="1"/>
  <c r="CC60" i="1"/>
  <c r="CD60" i="1"/>
  <c r="CE60" i="1"/>
  <c r="CE77" i="1" s="1"/>
  <c r="CF60" i="1"/>
  <c r="CF77" i="1" s="1"/>
  <c r="CG60" i="1"/>
  <c r="CH60" i="1"/>
  <c r="CI60" i="1"/>
  <c r="CI77" i="1" s="1"/>
  <c r="CJ60" i="1"/>
  <c r="CJ77" i="1" s="1"/>
  <c r="CK60" i="1"/>
  <c r="CL60" i="1"/>
  <c r="CM60" i="1"/>
  <c r="CM77" i="1" s="1"/>
  <c r="CN60" i="1"/>
  <c r="CN77" i="1" s="1"/>
  <c r="CO60" i="1"/>
  <c r="CP60" i="1"/>
  <c r="CQ60" i="1"/>
  <c r="CQ77" i="1" s="1"/>
  <c r="CR60" i="1"/>
  <c r="CR77" i="1" s="1"/>
  <c r="CS60" i="1"/>
  <c r="CT60" i="1"/>
  <c r="CU60" i="1"/>
  <c r="CU77" i="1" s="1"/>
  <c r="CV60" i="1"/>
  <c r="CV77" i="1" s="1"/>
  <c r="CW60" i="1"/>
  <c r="CX60" i="1"/>
  <c r="CY60" i="1"/>
  <c r="CY77" i="1" s="1"/>
  <c r="CZ60" i="1"/>
  <c r="CZ77" i="1" s="1"/>
  <c r="DA60" i="1"/>
  <c r="DB60" i="1"/>
  <c r="DC60" i="1"/>
  <c r="DC77" i="1" s="1"/>
  <c r="DD60" i="1"/>
  <c r="DD77" i="1" s="1"/>
  <c r="DE60" i="1"/>
  <c r="DF60" i="1"/>
  <c r="DG60" i="1"/>
  <c r="DG77" i="1" s="1"/>
  <c r="DH60" i="1"/>
  <c r="DH77" i="1" s="1"/>
  <c r="DI60" i="1"/>
  <c r="DJ60" i="1"/>
  <c r="DK60" i="1"/>
  <c r="DK77" i="1" s="1"/>
  <c r="DL60" i="1"/>
  <c r="DL77" i="1" s="1"/>
  <c r="DM60" i="1"/>
  <c r="DN60" i="1"/>
  <c r="DO60" i="1"/>
  <c r="DO77" i="1" s="1"/>
  <c r="DP60" i="1"/>
  <c r="DP77" i="1" s="1"/>
  <c r="DQ60" i="1"/>
  <c r="DR60" i="1"/>
  <c r="DS60" i="1"/>
  <c r="DS77" i="1" s="1"/>
  <c r="DT60" i="1"/>
  <c r="DT77" i="1" s="1"/>
  <c r="DU60" i="1"/>
  <c r="DV60" i="1"/>
  <c r="DW60" i="1"/>
  <c r="DW77" i="1" s="1"/>
  <c r="DX60" i="1"/>
  <c r="DX77" i="1" s="1"/>
  <c r="DY60" i="1"/>
  <c r="DZ60" i="1"/>
  <c r="EA60" i="1"/>
  <c r="EA77" i="1" s="1"/>
  <c r="EB60" i="1"/>
  <c r="EB77" i="1" s="1"/>
  <c r="EC60" i="1"/>
  <c r="ED60" i="1"/>
  <c r="EE60" i="1"/>
  <c r="EE77" i="1" s="1"/>
  <c r="EF60" i="1"/>
  <c r="EF77" i="1" s="1"/>
  <c r="EG60" i="1"/>
  <c r="EH60" i="1"/>
  <c r="EI60" i="1"/>
  <c r="EI77" i="1" s="1"/>
  <c r="EJ60" i="1"/>
  <c r="EJ77" i="1" s="1"/>
  <c r="EK60" i="1"/>
  <c r="EL60" i="1"/>
  <c r="EM60" i="1"/>
  <c r="EM77" i="1" s="1"/>
  <c r="EN60" i="1"/>
  <c r="EN77" i="1" s="1"/>
  <c r="EO60" i="1"/>
  <c r="EP60" i="1"/>
  <c r="EQ60" i="1"/>
  <c r="EQ77" i="1" s="1"/>
  <c r="ER60" i="1"/>
  <c r="ER77" i="1" s="1"/>
  <c r="ES60" i="1"/>
  <c r="ET60" i="1"/>
  <c r="EU60" i="1"/>
  <c r="EU77" i="1" s="1"/>
  <c r="EV60" i="1"/>
  <c r="EV77" i="1" s="1"/>
  <c r="EW60" i="1"/>
  <c r="EX60" i="1"/>
  <c r="EY60" i="1"/>
  <c r="EY77" i="1" s="1"/>
  <c r="EZ60" i="1"/>
  <c r="EZ77" i="1" s="1"/>
  <c r="FA60" i="1"/>
  <c r="FB60" i="1"/>
  <c r="FC60" i="1"/>
  <c r="FC77" i="1" s="1"/>
  <c r="FD60" i="1"/>
  <c r="FD77" i="1" s="1"/>
  <c r="FE60" i="1"/>
  <c r="FF60" i="1"/>
  <c r="FG60" i="1"/>
  <c r="FG77" i="1" s="1"/>
  <c r="FH60" i="1"/>
  <c r="FH77" i="1" s="1"/>
  <c r="FI60" i="1"/>
  <c r="FJ60" i="1"/>
  <c r="FK60" i="1"/>
  <c r="FK77" i="1" s="1"/>
  <c r="FL60" i="1"/>
  <c r="FL77" i="1" s="1"/>
  <c r="FM60" i="1"/>
  <c r="FN60" i="1"/>
  <c r="FO60" i="1"/>
  <c r="FO77" i="1" s="1"/>
  <c r="FP60" i="1"/>
  <c r="FP77" i="1" s="1"/>
  <c r="FQ60" i="1"/>
  <c r="FR60" i="1"/>
  <c r="FS60" i="1"/>
  <c r="FS77" i="1" s="1"/>
  <c r="FT60" i="1"/>
  <c r="FT77" i="1" s="1"/>
  <c r="FU60" i="1"/>
  <c r="FV60" i="1"/>
  <c r="FW60" i="1"/>
  <c r="FW77" i="1" s="1"/>
  <c r="FX60" i="1"/>
  <c r="FX77" i="1" s="1"/>
  <c r="FY60" i="1"/>
  <c r="FZ60" i="1"/>
  <c r="GA60" i="1"/>
  <c r="GA77" i="1" s="1"/>
  <c r="GB60" i="1"/>
  <c r="GB77" i="1" s="1"/>
  <c r="GC60" i="1"/>
  <c r="GD60" i="1"/>
  <c r="GE60" i="1"/>
  <c r="GE77" i="1" s="1"/>
  <c r="GF60" i="1"/>
  <c r="GF77" i="1" s="1"/>
  <c r="GG60" i="1"/>
  <c r="GH60" i="1"/>
  <c r="GI60" i="1"/>
  <c r="GI77" i="1" s="1"/>
  <c r="GJ60" i="1"/>
  <c r="GJ77" i="1" s="1"/>
  <c r="GK60" i="1"/>
  <c r="GL60" i="1"/>
  <c r="GM60" i="1"/>
  <c r="GM77" i="1" s="1"/>
  <c r="GN60" i="1"/>
  <c r="GN77" i="1" s="1"/>
  <c r="GO60" i="1"/>
  <c r="GP60" i="1"/>
  <c r="GQ60" i="1"/>
  <c r="GQ77" i="1" s="1"/>
  <c r="GR60" i="1"/>
  <c r="GR77" i="1" s="1"/>
  <c r="GS60" i="1"/>
  <c r="GT60" i="1"/>
  <c r="GU60" i="1"/>
  <c r="GU77" i="1" s="1"/>
  <c r="GV60" i="1"/>
  <c r="GV77" i="1" s="1"/>
  <c r="GW60" i="1"/>
  <c r="GX60" i="1"/>
  <c r="GY60" i="1"/>
  <c r="GY77" i="1" s="1"/>
  <c r="GZ60" i="1"/>
  <c r="GZ77" i="1" s="1"/>
  <c r="HA60" i="1"/>
  <c r="HB60" i="1"/>
  <c r="HC60" i="1"/>
  <c r="HC77" i="1" s="1"/>
  <c r="HD60" i="1"/>
  <c r="HD77" i="1" s="1"/>
  <c r="HE60" i="1"/>
  <c r="HF60" i="1"/>
  <c r="HG60" i="1"/>
  <c r="HG77" i="1" s="1"/>
  <c r="HH60" i="1"/>
  <c r="HH77" i="1" s="1"/>
  <c r="HI60" i="1"/>
  <c r="HJ60" i="1"/>
  <c r="HK60" i="1"/>
  <c r="HK77" i="1" s="1"/>
  <c r="HL60" i="1"/>
  <c r="HL77" i="1" s="1"/>
  <c r="HM60" i="1"/>
  <c r="HN60" i="1"/>
  <c r="HO60" i="1"/>
  <c r="HO77" i="1" s="1"/>
  <c r="HP60" i="1"/>
  <c r="HP77" i="1" s="1"/>
  <c r="HQ60" i="1"/>
  <c r="HR60" i="1"/>
  <c r="HS60" i="1"/>
  <c r="HS77" i="1" s="1"/>
  <c r="HT60" i="1"/>
  <c r="HT77" i="1" s="1"/>
  <c r="HU60" i="1"/>
  <c r="HV60" i="1"/>
  <c r="HW60" i="1"/>
  <c r="HW77" i="1" s="1"/>
  <c r="HX60" i="1"/>
  <c r="HX77" i="1" s="1"/>
  <c r="HY60" i="1"/>
  <c r="HZ60" i="1"/>
  <c r="IA60" i="1"/>
  <c r="IA77" i="1" s="1"/>
  <c r="IB60" i="1"/>
  <c r="IB77" i="1" s="1"/>
  <c r="IC60" i="1"/>
  <c r="ID60" i="1"/>
  <c r="IE60" i="1"/>
  <c r="IE77" i="1" s="1"/>
  <c r="IF60" i="1"/>
  <c r="IF77" i="1" s="1"/>
  <c r="IG60" i="1"/>
  <c r="IH60" i="1"/>
  <c r="II60" i="1"/>
  <c r="II77" i="1" s="1"/>
  <c r="IJ60" i="1"/>
  <c r="IJ77" i="1" s="1"/>
  <c r="IK60" i="1"/>
  <c r="IL60" i="1"/>
  <c r="IM60" i="1"/>
  <c r="IM77" i="1" s="1"/>
  <c r="IN60" i="1"/>
  <c r="IN77" i="1" s="1"/>
  <c r="IO60" i="1"/>
  <c r="IP60" i="1"/>
  <c r="IQ60" i="1"/>
  <c r="IQ77" i="1" s="1"/>
  <c r="IR60" i="1"/>
  <c r="IR77" i="1" s="1"/>
  <c r="IS60" i="1"/>
  <c r="IT60" i="1"/>
  <c r="IU60" i="1"/>
  <c r="IU77" i="1" s="1"/>
  <c r="IV60" i="1"/>
  <c r="IV77" i="1" s="1"/>
  <c r="IW60" i="1"/>
  <c r="IX60" i="1"/>
  <c r="IY60" i="1"/>
  <c r="IY77" i="1" s="1"/>
  <c r="IZ60" i="1"/>
  <c r="IZ77" i="1" s="1"/>
  <c r="JA60" i="1"/>
  <c r="JB60" i="1"/>
  <c r="JC60" i="1"/>
  <c r="JC77" i="1" s="1"/>
  <c r="JD60" i="1"/>
  <c r="JD77" i="1" s="1"/>
  <c r="JE60" i="1"/>
  <c r="JF60" i="1"/>
  <c r="JG60" i="1"/>
  <c r="JG77" i="1" s="1"/>
  <c r="JH60" i="1"/>
  <c r="JH77" i="1" s="1"/>
  <c r="A60" i="1"/>
  <c r="JI4" i="1"/>
  <c r="JI5" i="1"/>
  <c r="JI6" i="1"/>
  <c r="JI7" i="1"/>
  <c r="JI9" i="1"/>
  <c r="JI10" i="1"/>
  <c r="JI11" i="1"/>
  <c r="JI12" i="1"/>
  <c r="JI13" i="1"/>
  <c r="JI14" i="1"/>
  <c r="JI15" i="1"/>
  <c r="JI16" i="1"/>
  <c r="JI17" i="1"/>
  <c r="JI18" i="1"/>
  <c r="JI19" i="1"/>
  <c r="JI21" i="1"/>
  <c r="JI22" i="1"/>
  <c r="JI23" i="1"/>
  <c r="JI24" i="1"/>
  <c r="JI25" i="1"/>
  <c r="JI26" i="1"/>
  <c r="JI27" i="1"/>
  <c r="JI28" i="1"/>
  <c r="JI29" i="1"/>
  <c r="JI30" i="1"/>
  <c r="JI31" i="1"/>
  <c r="JI32" i="1"/>
  <c r="JI33" i="1"/>
  <c r="JI34" i="1"/>
  <c r="JI35" i="1"/>
  <c r="JI36" i="1"/>
  <c r="JI37" i="1"/>
  <c r="JI38" i="1"/>
  <c r="JI39" i="1"/>
  <c r="JI40" i="1"/>
  <c r="JI41" i="1"/>
  <c r="JI42" i="1"/>
  <c r="JI43" i="1"/>
  <c r="JI44" i="1"/>
  <c r="JI45" i="1"/>
  <c r="JI46" i="1"/>
  <c r="JI47" i="1"/>
  <c r="JI48" i="1"/>
  <c r="JI49" i="1"/>
  <c r="JI50" i="1"/>
  <c r="JI51" i="1"/>
  <c r="JI52" i="1"/>
  <c r="JI53" i="1"/>
  <c r="JI54" i="1"/>
  <c r="JI55" i="1"/>
  <c r="JI56" i="1"/>
  <c r="JI57" i="1"/>
  <c r="JI58" i="1"/>
  <c r="JI59" i="1"/>
  <c r="JI3" i="1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DC74" i="3"/>
  <c r="DD74" i="3"/>
  <c r="DE74" i="3"/>
  <c r="DF74" i="3"/>
  <c r="A74" i="3"/>
  <c r="B58" i="3"/>
  <c r="B75" i="3" s="1"/>
  <c r="C58" i="3"/>
  <c r="D58" i="3"/>
  <c r="D75" i="3" s="1"/>
  <c r="E58" i="3"/>
  <c r="E75" i="3" s="1"/>
  <c r="F58" i="3"/>
  <c r="F75" i="3" s="1"/>
  <c r="G58" i="3"/>
  <c r="H58" i="3"/>
  <c r="H75" i="3" s="1"/>
  <c r="I58" i="3"/>
  <c r="I75" i="3" s="1"/>
  <c r="J58" i="3"/>
  <c r="J75" i="3" s="1"/>
  <c r="K58" i="3"/>
  <c r="L58" i="3"/>
  <c r="L75" i="3" s="1"/>
  <c r="M58" i="3"/>
  <c r="M75" i="3" s="1"/>
  <c r="N58" i="3"/>
  <c r="N75" i="3" s="1"/>
  <c r="O58" i="3"/>
  <c r="P58" i="3"/>
  <c r="P75" i="3" s="1"/>
  <c r="Q58" i="3"/>
  <c r="Q75" i="3" s="1"/>
  <c r="R58" i="3"/>
  <c r="R75" i="3" s="1"/>
  <c r="S58" i="3"/>
  <c r="T58" i="3"/>
  <c r="T75" i="3" s="1"/>
  <c r="U58" i="3"/>
  <c r="U75" i="3" s="1"/>
  <c r="V58" i="3"/>
  <c r="V75" i="3" s="1"/>
  <c r="W58" i="3"/>
  <c r="X58" i="3"/>
  <c r="X75" i="3" s="1"/>
  <c r="Y58" i="3"/>
  <c r="Y75" i="3" s="1"/>
  <c r="Z58" i="3"/>
  <c r="Z75" i="3" s="1"/>
  <c r="AA58" i="3"/>
  <c r="AB58" i="3"/>
  <c r="AB75" i="3" s="1"/>
  <c r="AC58" i="3"/>
  <c r="AC75" i="3" s="1"/>
  <c r="AD58" i="3"/>
  <c r="AD75" i="3" s="1"/>
  <c r="AE58" i="3"/>
  <c r="AF58" i="3"/>
  <c r="AF75" i="3" s="1"/>
  <c r="AG58" i="3"/>
  <c r="AG75" i="3" s="1"/>
  <c r="AH58" i="3"/>
  <c r="AH75" i="3" s="1"/>
  <c r="AI58" i="3"/>
  <c r="AJ58" i="3"/>
  <c r="AJ75" i="3" s="1"/>
  <c r="AK58" i="3"/>
  <c r="AK75" i="3" s="1"/>
  <c r="AL58" i="3"/>
  <c r="AL75" i="3" s="1"/>
  <c r="AM58" i="3"/>
  <c r="AN58" i="3"/>
  <c r="AN75" i="3" s="1"/>
  <c r="AO58" i="3"/>
  <c r="AO75" i="3" s="1"/>
  <c r="AP58" i="3"/>
  <c r="AP75" i="3" s="1"/>
  <c r="AQ58" i="3"/>
  <c r="AR58" i="3"/>
  <c r="AR75" i="3" s="1"/>
  <c r="AS58" i="3"/>
  <c r="AS75" i="3" s="1"/>
  <c r="AT58" i="3"/>
  <c r="AT75" i="3" s="1"/>
  <c r="AU58" i="3"/>
  <c r="AV58" i="3"/>
  <c r="AV75" i="3" s="1"/>
  <c r="AW58" i="3"/>
  <c r="AW75" i="3" s="1"/>
  <c r="AX58" i="3"/>
  <c r="AX75" i="3" s="1"/>
  <c r="AY58" i="3"/>
  <c r="AZ58" i="3"/>
  <c r="AZ75" i="3" s="1"/>
  <c r="BA58" i="3"/>
  <c r="BA75" i="3" s="1"/>
  <c r="BB58" i="3"/>
  <c r="BB75" i="3" s="1"/>
  <c r="BC58" i="3"/>
  <c r="BD58" i="3"/>
  <c r="BD75" i="3" s="1"/>
  <c r="BE58" i="3"/>
  <c r="BE75" i="3" s="1"/>
  <c r="BF58" i="3"/>
  <c r="BF75" i="3" s="1"/>
  <c r="BG58" i="3"/>
  <c r="BH58" i="3"/>
  <c r="BH75" i="3" s="1"/>
  <c r="BI58" i="3"/>
  <c r="BI75" i="3" s="1"/>
  <c r="BJ58" i="3"/>
  <c r="BJ75" i="3" s="1"/>
  <c r="BK58" i="3"/>
  <c r="BL58" i="3"/>
  <c r="BL75" i="3" s="1"/>
  <c r="BM58" i="3"/>
  <c r="BM75" i="3" s="1"/>
  <c r="BN58" i="3"/>
  <c r="BN75" i="3" s="1"/>
  <c r="BO58" i="3"/>
  <c r="BO75" i="3" s="1"/>
  <c r="BP58" i="3"/>
  <c r="BP75" i="3" s="1"/>
  <c r="BQ58" i="3"/>
  <c r="BQ75" i="3" s="1"/>
  <c r="BR58" i="3"/>
  <c r="BR75" i="3" s="1"/>
  <c r="BS58" i="3"/>
  <c r="BS75" i="3" s="1"/>
  <c r="BT58" i="3"/>
  <c r="BT75" i="3" s="1"/>
  <c r="BU58" i="3"/>
  <c r="BU75" i="3" s="1"/>
  <c r="BV58" i="3"/>
  <c r="BV75" i="3" s="1"/>
  <c r="BW58" i="3"/>
  <c r="BW75" i="3" s="1"/>
  <c r="BX58" i="3"/>
  <c r="BX75" i="3" s="1"/>
  <c r="BY58" i="3"/>
  <c r="BY75" i="3" s="1"/>
  <c r="BZ58" i="3"/>
  <c r="BZ75" i="3" s="1"/>
  <c r="CA58" i="3"/>
  <c r="CA75" i="3" s="1"/>
  <c r="CB58" i="3"/>
  <c r="CB75" i="3" s="1"/>
  <c r="CC58" i="3"/>
  <c r="CC75" i="3" s="1"/>
  <c r="CD58" i="3"/>
  <c r="CD75" i="3" s="1"/>
  <c r="CE58" i="3"/>
  <c r="CE75" i="3" s="1"/>
  <c r="CF58" i="3"/>
  <c r="CF75" i="3" s="1"/>
  <c r="CG58" i="3"/>
  <c r="CG75" i="3" s="1"/>
  <c r="CH58" i="3"/>
  <c r="CH75" i="3" s="1"/>
  <c r="CI58" i="3"/>
  <c r="CI75" i="3" s="1"/>
  <c r="CJ58" i="3"/>
  <c r="CJ75" i="3" s="1"/>
  <c r="CK58" i="3"/>
  <c r="CK75" i="3" s="1"/>
  <c r="CL58" i="3"/>
  <c r="CL75" i="3" s="1"/>
  <c r="CM58" i="3"/>
  <c r="CM75" i="3" s="1"/>
  <c r="CN58" i="3"/>
  <c r="CN75" i="3" s="1"/>
  <c r="CO58" i="3"/>
  <c r="CO75" i="3" s="1"/>
  <c r="CP58" i="3"/>
  <c r="CP75" i="3" s="1"/>
  <c r="CQ58" i="3"/>
  <c r="CQ75" i="3" s="1"/>
  <c r="CR58" i="3"/>
  <c r="CR75" i="3" s="1"/>
  <c r="CS58" i="3"/>
  <c r="CS75" i="3" s="1"/>
  <c r="CT58" i="3"/>
  <c r="CT75" i="3" s="1"/>
  <c r="CU58" i="3"/>
  <c r="CU75" i="3" s="1"/>
  <c r="CV58" i="3"/>
  <c r="CV75" i="3" s="1"/>
  <c r="CW58" i="3"/>
  <c r="CW75" i="3" s="1"/>
  <c r="CX58" i="3"/>
  <c r="CX75" i="3" s="1"/>
  <c r="CY58" i="3"/>
  <c r="CY75" i="3" s="1"/>
  <c r="CZ58" i="3"/>
  <c r="CZ75" i="3" s="1"/>
  <c r="DA58" i="3"/>
  <c r="DA75" i="3" s="1"/>
  <c r="DB58" i="3"/>
  <c r="DB75" i="3" s="1"/>
  <c r="DC58" i="3"/>
  <c r="DC75" i="3" s="1"/>
  <c r="DD58" i="3"/>
  <c r="DD75" i="3" s="1"/>
  <c r="DE58" i="3"/>
  <c r="DE75" i="3" s="1"/>
  <c r="DF58" i="3"/>
  <c r="DF75" i="3" s="1"/>
  <c r="A58" i="3"/>
  <c r="A75" i="3" s="1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60" i="3"/>
  <c r="DG3" i="3"/>
  <c r="DG4" i="3"/>
  <c r="DG5" i="3"/>
  <c r="DG6" i="3"/>
  <c r="DG7" i="3"/>
  <c r="DG8" i="3"/>
  <c r="DG9" i="3"/>
  <c r="DG10" i="3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C24" i="12"/>
  <c r="BK75" i="3" l="1"/>
  <c r="BG75" i="3"/>
  <c r="BC75" i="3"/>
  <c r="AY75" i="3"/>
  <c r="AU75" i="3"/>
  <c r="AQ75" i="3"/>
  <c r="AM75" i="3"/>
  <c r="AI75" i="3"/>
  <c r="AE75" i="3"/>
  <c r="AA75" i="3"/>
  <c r="W75" i="3"/>
  <c r="S75" i="3"/>
  <c r="O75" i="3"/>
  <c r="G75" i="3"/>
  <c r="JF77" i="1"/>
  <c r="JB77" i="1"/>
  <c r="IX77" i="1"/>
  <c r="IT77" i="1"/>
  <c r="IP77" i="1"/>
  <c r="IL77" i="1"/>
  <c r="IH77" i="1"/>
  <c r="ID77" i="1"/>
  <c r="HZ77" i="1"/>
  <c r="HV77" i="1"/>
  <c r="HR77" i="1"/>
  <c r="HN77" i="1"/>
  <c r="HJ77" i="1"/>
  <c r="HF77" i="1"/>
  <c r="HB77" i="1"/>
  <c r="GX77" i="1"/>
  <c r="GT77" i="1"/>
  <c r="GP77" i="1"/>
  <c r="GL77" i="1"/>
  <c r="GH77" i="1"/>
  <c r="GD77" i="1"/>
  <c r="FZ77" i="1"/>
  <c r="FV77" i="1"/>
  <c r="FR77" i="1"/>
  <c r="FN77" i="1"/>
  <c r="FJ77" i="1"/>
  <c r="FF77" i="1"/>
  <c r="FB77" i="1"/>
  <c r="EX77" i="1"/>
  <c r="ET77" i="1"/>
  <c r="EP77" i="1"/>
  <c r="EL77" i="1"/>
  <c r="EH77" i="1"/>
  <c r="ED77" i="1"/>
  <c r="DZ77" i="1"/>
  <c r="DV77" i="1"/>
  <c r="DR77" i="1"/>
  <c r="DN77" i="1"/>
  <c r="DJ77" i="1"/>
  <c r="DF77" i="1"/>
  <c r="DB77" i="1"/>
  <c r="CX77" i="1"/>
  <c r="CT77" i="1"/>
  <c r="CP77" i="1"/>
  <c r="CL77" i="1"/>
  <c r="CH77" i="1"/>
  <c r="CD77" i="1"/>
  <c r="BZ77" i="1"/>
  <c r="BV77" i="1"/>
  <c r="BR77" i="1"/>
  <c r="BN77" i="1"/>
  <c r="BJ77" i="1"/>
  <c r="BF77" i="1"/>
  <c r="BB77" i="1"/>
  <c r="AX77" i="1"/>
  <c r="AT77" i="1"/>
  <c r="AP77" i="1"/>
  <c r="AL77" i="1"/>
  <c r="AH77" i="1"/>
  <c r="AD77" i="1"/>
  <c r="Z77" i="1"/>
  <c r="V77" i="1"/>
  <c r="R77" i="1"/>
  <c r="N77" i="1"/>
  <c r="J77" i="1"/>
  <c r="F77" i="1"/>
  <c r="B77" i="1"/>
  <c r="K75" i="3"/>
  <c r="C75" i="3"/>
  <c r="A77" i="1"/>
  <c r="JE77" i="1"/>
  <c r="JA77" i="1"/>
  <c r="IW77" i="1"/>
  <c r="IS77" i="1"/>
  <c r="IO77" i="1"/>
  <c r="IK77" i="1"/>
  <c r="IG77" i="1"/>
  <c r="IC77" i="1"/>
  <c r="HY77" i="1"/>
  <c r="HU77" i="1"/>
  <c r="HQ77" i="1"/>
  <c r="HM77" i="1"/>
  <c r="HI77" i="1"/>
  <c r="HE77" i="1"/>
  <c r="HA77" i="1"/>
  <c r="GW77" i="1"/>
  <c r="GS77" i="1"/>
  <c r="GO77" i="1"/>
  <c r="GK77" i="1"/>
  <c r="GG77" i="1"/>
  <c r="GC77" i="1"/>
  <c r="FY77" i="1"/>
  <c r="FU77" i="1"/>
  <c r="FQ77" i="1"/>
  <c r="FM77" i="1"/>
  <c r="FI77" i="1"/>
  <c r="FE77" i="1"/>
  <c r="FA77" i="1"/>
  <c r="EW77" i="1"/>
  <c r="ES77" i="1"/>
  <c r="EO77" i="1"/>
  <c r="EK77" i="1"/>
  <c r="EG77" i="1"/>
  <c r="EC77" i="1"/>
  <c r="DY77" i="1"/>
  <c r="DU77" i="1"/>
  <c r="DQ77" i="1"/>
  <c r="DM77" i="1"/>
  <c r="DI77" i="1"/>
  <c r="DE77" i="1"/>
  <c r="DA77" i="1"/>
  <c r="CW77" i="1"/>
  <c r="CS77" i="1"/>
  <c r="CO77" i="1"/>
  <c r="CK77" i="1"/>
  <c r="CG77" i="1"/>
  <c r="CC77" i="1"/>
  <c r="BY77" i="1"/>
  <c r="BU77" i="1"/>
  <c r="BQ77" i="1"/>
  <c r="BM77" i="1"/>
  <c r="BI77" i="1"/>
  <c r="BE77" i="1"/>
  <c r="BA77" i="1"/>
  <c r="AW77" i="1"/>
  <c r="AS77" i="1"/>
  <c r="AO77" i="1"/>
  <c r="AK77" i="1"/>
  <c r="AG77" i="1"/>
  <c r="AC77" i="1"/>
  <c r="Y77" i="1"/>
  <c r="U77" i="1"/>
  <c r="Q77" i="1"/>
  <c r="M77" i="1"/>
  <c r="I77" i="1"/>
  <c r="E77" i="1"/>
  <c r="JI60" i="1"/>
  <c r="A2" i="6"/>
  <c r="I450" i="4"/>
  <c r="G450" i="4"/>
  <c r="I447" i="4"/>
  <c r="G447" i="4"/>
  <c r="H452" i="4"/>
  <c r="J452" i="4" s="1"/>
  <c r="H449" i="4"/>
  <c r="J449" i="4" s="1"/>
  <c r="H329" i="4"/>
  <c r="K209" i="2"/>
  <c r="G329" i="4" s="1"/>
  <c r="A2" i="8" l="1"/>
  <c r="J329" i="4"/>
  <c r="I309" i="4"/>
  <c r="K179" i="2"/>
  <c r="J178" i="2" s="1"/>
  <c r="H147" i="4"/>
  <c r="H146" i="4" s="1"/>
  <c r="I146" i="4"/>
  <c r="K10" i="11"/>
  <c r="K9" i="11"/>
  <c r="K67" i="2" l="1"/>
  <c r="G147" i="4" s="1"/>
  <c r="G146" i="4" s="1"/>
  <c r="J146" i="4" s="1"/>
  <c r="H311" i="4"/>
  <c r="J311" i="4" s="1"/>
  <c r="K126" i="2"/>
  <c r="G224" i="4" s="1"/>
  <c r="K109" i="2"/>
  <c r="G200" i="4" s="1"/>
  <c r="K81" i="2"/>
  <c r="G168" i="4" s="1"/>
  <c r="G285" i="4"/>
  <c r="K111" i="2"/>
  <c r="G202" i="4" s="1"/>
  <c r="K90" i="2"/>
  <c r="G178" i="4" s="1"/>
  <c r="G177" i="4" s="1"/>
  <c r="K76" i="2"/>
  <c r="G161" i="4" s="1"/>
  <c r="I209" i="4"/>
  <c r="J66" i="2" l="1"/>
  <c r="J125" i="2"/>
  <c r="J147" i="4"/>
  <c r="J89" i="2"/>
  <c r="H211" i="4"/>
  <c r="K120" i="2"/>
  <c r="G211" i="4" s="1"/>
  <c r="L58" i="10"/>
  <c r="J211" i="4" l="1"/>
  <c r="K58" i="10"/>
  <c r="I40" i="4" s="1"/>
  <c r="DM3" i="3"/>
  <c r="D15" i="12" s="1"/>
  <c r="G35" i="4"/>
  <c r="I41" i="4"/>
  <c r="DL58" i="3"/>
  <c r="D14" i="12" s="1"/>
  <c r="JO3" i="1"/>
  <c r="JO60" i="1" s="1"/>
  <c r="JL60" i="1"/>
  <c r="JM60" i="1"/>
  <c r="JN60" i="1"/>
  <c r="JP60" i="1"/>
  <c r="JK60" i="1"/>
  <c r="H24" i="12"/>
  <c r="G25" i="12"/>
  <c r="D23" i="12"/>
  <c r="H13" i="12"/>
  <c r="C6" i="12"/>
  <c r="D16" i="12"/>
  <c r="DJ58" i="3"/>
  <c r="DK58" i="3"/>
  <c r="H14" i="12" s="1"/>
  <c r="DN58" i="3"/>
  <c r="H16" i="12" s="1"/>
  <c r="DI58" i="3"/>
  <c r="H12" i="12"/>
  <c r="F12" i="11"/>
  <c r="C9" i="12"/>
  <c r="C13" i="12"/>
  <c r="B8" i="12"/>
  <c r="D20" i="12"/>
  <c r="H20" i="12" s="1"/>
  <c r="H23" i="12"/>
  <c r="I18" i="11"/>
  <c r="AN58" i="10"/>
  <c r="I86" i="4" s="1"/>
  <c r="I85" i="4" s="1"/>
  <c r="AM58" i="10"/>
  <c r="I84" i="4" s="1"/>
  <c r="I83" i="4" s="1"/>
  <c r="AL58" i="10"/>
  <c r="I82" i="4" s="1"/>
  <c r="AK58" i="10"/>
  <c r="I80" i="4" s="1"/>
  <c r="I79" i="4" s="1"/>
  <c r="AJ58" i="10"/>
  <c r="I77" i="4" s="1"/>
  <c r="AI58" i="10"/>
  <c r="I76" i="4" s="1"/>
  <c r="AH58" i="10"/>
  <c r="I75" i="4" s="1"/>
  <c r="AG58" i="10"/>
  <c r="I73" i="4" s="1"/>
  <c r="I72" i="4" s="1"/>
  <c r="AF58" i="10"/>
  <c r="I70" i="4" s="1"/>
  <c r="AE58" i="10"/>
  <c r="I69" i="4" s="1"/>
  <c r="AD58" i="10"/>
  <c r="I67" i="4" s="1"/>
  <c r="AC58" i="10"/>
  <c r="I66" i="4" s="1"/>
  <c r="AB58" i="10"/>
  <c r="I63" i="4" s="1"/>
  <c r="AA58" i="10"/>
  <c r="I62" i="4" s="1"/>
  <c r="Z58" i="10"/>
  <c r="I61" i="4" s="1"/>
  <c r="Y58" i="10"/>
  <c r="I60" i="4" s="1"/>
  <c r="X58" i="10"/>
  <c r="I59" i="4" s="1"/>
  <c r="W58" i="10"/>
  <c r="I58" i="4" s="1"/>
  <c r="V58" i="10"/>
  <c r="I57" i="4" s="1"/>
  <c r="U58" i="10"/>
  <c r="I56" i="4" s="1"/>
  <c r="T58" i="10"/>
  <c r="I55" i="4" s="1"/>
  <c r="S58" i="10"/>
  <c r="I53" i="4" s="1"/>
  <c r="I52" i="4" s="1"/>
  <c r="R58" i="10"/>
  <c r="I50" i="4" s="1"/>
  <c r="Q58" i="10"/>
  <c r="I49" i="4" s="1"/>
  <c r="P58" i="10"/>
  <c r="I48" i="4" s="1"/>
  <c r="O58" i="10"/>
  <c r="I47" i="4" s="1"/>
  <c r="N58" i="10"/>
  <c r="I45" i="4" s="1"/>
  <c r="I44" i="4" s="1"/>
  <c r="M58" i="10"/>
  <c r="I43" i="4" s="1"/>
  <c r="I42" i="4" s="1"/>
  <c r="J58" i="10"/>
  <c r="I39" i="4" s="1"/>
  <c r="I58" i="10"/>
  <c r="I38" i="4" s="1"/>
  <c r="H58" i="10"/>
  <c r="I37" i="4" s="1"/>
  <c r="G58" i="10"/>
  <c r="I36" i="4" s="1"/>
  <c r="F58" i="10"/>
  <c r="I34" i="4" s="1"/>
  <c r="E58" i="10"/>
  <c r="I33" i="4" s="1"/>
  <c r="D58" i="10"/>
  <c r="I32" i="4" s="1"/>
  <c r="C58" i="10"/>
  <c r="I31" i="4" s="1"/>
  <c r="B58" i="10"/>
  <c r="I30" i="4" s="1"/>
  <c r="A58" i="10"/>
  <c r="I29" i="4" s="1"/>
  <c r="H33" i="4"/>
  <c r="H37" i="4"/>
  <c r="H57" i="4"/>
  <c r="H76" i="4"/>
  <c r="H100" i="4"/>
  <c r="H127" i="4"/>
  <c r="H126" i="4" s="1"/>
  <c r="H150" i="4"/>
  <c r="H149" i="4" s="1"/>
  <c r="H168" i="4"/>
  <c r="H185" i="4"/>
  <c r="H184" i="4" s="1"/>
  <c r="H201" i="4"/>
  <c r="H222" i="4"/>
  <c r="J222" i="4" s="1"/>
  <c r="H249" i="4"/>
  <c r="H248" i="4" s="1"/>
  <c r="H270" i="4"/>
  <c r="H285" i="4"/>
  <c r="J285" i="4" s="1"/>
  <c r="H300" i="4"/>
  <c r="H325" i="4"/>
  <c r="H335" i="4"/>
  <c r="J335" i="4" s="1"/>
  <c r="H347" i="4"/>
  <c r="H346" i="4" s="1"/>
  <c r="H363" i="4"/>
  <c r="J363" i="4" s="1"/>
  <c r="H389" i="4"/>
  <c r="H399" i="4"/>
  <c r="H415" i="4"/>
  <c r="J415" i="4" s="1"/>
  <c r="H426" i="4"/>
  <c r="H425" i="4" s="1"/>
  <c r="H439" i="4"/>
  <c r="H438" i="4" s="1"/>
  <c r="H460" i="4"/>
  <c r="J460" i="4" s="1"/>
  <c r="H487" i="4"/>
  <c r="H486" i="4" s="1"/>
  <c r="H501" i="4"/>
  <c r="J501" i="4" s="1"/>
  <c r="G51" i="8"/>
  <c r="G28" i="4"/>
  <c r="G42" i="4"/>
  <c r="G44" i="4"/>
  <c r="G46" i="4"/>
  <c r="G52" i="4"/>
  <c r="G54" i="4"/>
  <c r="G65" i="4"/>
  <c r="G68" i="4"/>
  <c r="G72" i="4"/>
  <c r="G74" i="4"/>
  <c r="G79" i="4"/>
  <c r="G81" i="4"/>
  <c r="G83" i="4"/>
  <c r="G85" i="4"/>
  <c r="I89" i="4"/>
  <c r="I91" i="4"/>
  <c r="I93" i="4"/>
  <c r="I95" i="4"/>
  <c r="I97" i="4"/>
  <c r="I99" i="4"/>
  <c r="I102" i="4"/>
  <c r="I104" i="4"/>
  <c r="I107" i="4"/>
  <c r="I109" i="4"/>
  <c r="I112" i="4"/>
  <c r="I114" i="4"/>
  <c r="I117" i="4"/>
  <c r="I119" i="4"/>
  <c r="I121" i="4"/>
  <c r="I123" i="4"/>
  <c r="I126" i="4"/>
  <c r="G128" i="4"/>
  <c r="I128" i="4"/>
  <c r="I130" i="4"/>
  <c r="I136" i="4"/>
  <c r="G138" i="4"/>
  <c r="I138" i="4"/>
  <c r="G140" i="4"/>
  <c r="I140" i="4"/>
  <c r="G142" i="4"/>
  <c r="I142" i="4"/>
  <c r="I144" i="4"/>
  <c r="I149" i="4"/>
  <c r="I151" i="4"/>
  <c r="G153" i="4"/>
  <c r="I153" i="4"/>
  <c r="G155" i="4"/>
  <c r="I155" i="4"/>
  <c r="I158" i="4"/>
  <c r="I167" i="4"/>
  <c r="I177" i="4"/>
  <c r="I180" i="4"/>
  <c r="I182" i="4"/>
  <c r="I184" i="4"/>
  <c r="I186" i="4"/>
  <c r="I188" i="4"/>
  <c r="I192" i="4"/>
  <c r="I197" i="4"/>
  <c r="I204" i="4"/>
  <c r="I208" i="4"/>
  <c r="I214" i="4"/>
  <c r="G217" i="4"/>
  <c r="I217" i="4"/>
  <c r="I219" i="4"/>
  <c r="G223" i="4"/>
  <c r="I223" i="4"/>
  <c r="I226" i="4"/>
  <c r="I228" i="4"/>
  <c r="I230" i="4"/>
  <c r="I233" i="4"/>
  <c r="I235" i="4"/>
  <c r="I237" i="4"/>
  <c r="I239" i="4"/>
  <c r="I241" i="4"/>
  <c r="I243" i="4"/>
  <c r="I246" i="4"/>
  <c r="G248" i="4"/>
  <c r="I248" i="4"/>
  <c r="I251" i="4"/>
  <c r="I253" i="4"/>
  <c r="I255" i="4"/>
  <c r="I257" i="4"/>
  <c r="I259" i="4"/>
  <c r="I262" i="4"/>
  <c r="I268" i="4"/>
  <c r="I272" i="4"/>
  <c r="I276" i="4"/>
  <c r="G284" i="4"/>
  <c r="I284" i="4"/>
  <c r="I287" i="4"/>
  <c r="I295" i="4"/>
  <c r="G304" i="4"/>
  <c r="I304" i="4"/>
  <c r="G306" i="4"/>
  <c r="I306" i="4"/>
  <c r="I312" i="4"/>
  <c r="I314" i="4"/>
  <c r="G316" i="4"/>
  <c r="I316" i="4"/>
  <c r="I318" i="4"/>
  <c r="I320" i="4"/>
  <c r="G322" i="4"/>
  <c r="I322" i="4"/>
  <c r="I324" i="4"/>
  <c r="I327" i="4"/>
  <c r="G330" i="4"/>
  <c r="I330" i="4"/>
  <c r="G338" i="4"/>
  <c r="I338" i="4"/>
  <c r="G340" i="4"/>
  <c r="I340" i="4"/>
  <c r="G342" i="4"/>
  <c r="I342" i="4"/>
  <c r="G344" i="4"/>
  <c r="I344" i="4"/>
  <c r="G346" i="4"/>
  <c r="I346" i="4"/>
  <c r="G349" i="4"/>
  <c r="I349" i="4"/>
  <c r="G351" i="4"/>
  <c r="I351" i="4"/>
  <c r="G353" i="4"/>
  <c r="I353" i="4"/>
  <c r="G355" i="4"/>
  <c r="I355" i="4"/>
  <c r="G358" i="4"/>
  <c r="I358" i="4"/>
  <c r="G360" i="4"/>
  <c r="I360" i="4"/>
  <c r="G362" i="4"/>
  <c r="I362" i="4"/>
  <c r="G364" i="4"/>
  <c r="I364" i="4"/>
  <c r="G367" i="4"/>
  <c r="I367" i="4"/>
  <c r="G369" i="4"/>
  <c r="I369" i="4"/>
  <c r="G371" i="4"/>
  <c r="I371" i="4"/>
  <c r="G373" i="4"/>
  <c r="I373" i="4"/>
  <c r="G375" i="4"/>
  <c r="I375" i="4"/>
  <c r="G377" i="4"/>
  <c r="I377" i="4"/>
  <c r="G379" i="4"/>
  <c r="I379" i="4"/>
  <c r="G381" i="4"/>
  <c r="I381" i="4"/>
  <c r="G384" i="4"/>
  <c r="I384" i="4"/>
  <c r="G386" i="4"/>
  <c r="I386" i="4"/>
  <c r="G388" i="4"/>
  <c r="I388" i="4"/>
  <c r="G390" i="4"/>
  <c r="I390" i="4"/>
  <c r="G392" i="4"/>
  <c r="I392" i="4"/>
  <c r="G394" i="4"/>
  <c r="I394" i="4"/>
  <c r="G396" i="4"/>
  <c r="I396" i="4"/>
  <c r="G398" i="4"/>
  <c r="I398" i="4"/>
  <c r="G401" i="4"/>
  <c r="I401" i="4"/>
  <c r="G403" i="4"/>
  <c r="I403" i="4"/>
  <c r="G406" i="4"/>
  <c r="I406" i="4"/>
  <c r="G408" i="4"/>
  <c r="I408" i="4"/>
  <c r="G410" i="4"/>
  <c r="I410" i="4"/>
  <c r="G412" i="4"/>
  <c r="I412" i="4"/>
  <c r="G414" i="4"/>
  <c r="I414" i="4"/>
  <c r="G416" i="4"/>
  <c r="I416" i="4"/>
  <c r="G418" i="4"/>
  <c r="I418" i="4"/>
  <c r="G420" i="4"/>
  <c r="I420" i="4"/>
  <c r="G422" i="4"/>
  <c r="I422" i="4"/>
  <c r="G425" i="4"/>
  <c r="I425" i="4"/>
  <c r="G427" i="4"/>
  <c r="I427" i="4"/>
  <c r="G429" i="4"/>
  <c r="I429" i="4"/>
  <c r="G432" i="4"/>
  <c r="I432" i="4"/>
  <c r="G434" i="4"/>
  <c r="I434" i="4"/>
  <c r="G436" i="4"/>
  <c r="I436" i="4"/>
  <c r="G438" i="4"/>
  <c r="I438" i="4"/>
  <c r="G440" i="4"/>
  <c r="I440" i="4"/>
  <c r="G444" i="4"/>
  <c r="I444" i="4"/>
  <c r="G453" i="4"/>
  <c r="I453" i="4"/>
  <c r="G455" i="4"/>
  <c r="I455" i="4"/>
  <c r="G457" i="4"/>
  <c r="I457" i="4"/>
  <c r="G461" i="4"/>
  <c r="I461" i="4"/>
  <c r="G465" i="4"/>
  <c r="I465" i="4"/>
  <c r="G467" i="4"/>
  <c r="I467" i="4"/>
  <c r="G469" i="4"/>
  <c r="I469" i="4"/>
  <c r="G471" i="4"/>
  <c r="I471" i="4"/>
  <c r="G474" i="4"/>
  <c r="I474" i="4"/>
  <c r="G476" i="4"/>
  <c r="I476" i="4"/>
  <c r="G478" i="4"/>
  <c r="I478" i="4"/>
  <c r="G480" i="4"/>
  <c r="I480" i="4"/>
  <c r="G482" i="4"/>
  <c r="I482" i="4"/>
  <c r="G484" i="4"/>
  <c r="I484" i="4"/>
  <c r="G486" i="4"/>
  <c r="I486" i="4"/>
  <c r="G488" i="4"/>
  <c r="I488" i="4"/>
  <c r="G490" i="4"/>
  <c r="I490" i="4"/>
  <c r="G493" i="4"/>
  <c r="I493" i="4"/>
  <c r="G495" i="4"/>
  <c r="I495" i="4"/>
  <c r="G498" i="4"/>
  <c r="I498" i="4"/>
  <c r="G500" i="4"/>
  <c r="I500" i="4"/>
  <c r="M210" i="2"/>
  <c r="K216" i="2"/>
  <c r="DG58" i="3" l="1"/>
  <c r="H92" i="4"/>
  <c r="H32" i="4"/>
  <c r="J32" i="4" s="1"/>
  <c r="H315" i="4"/>
  <c r="H314" i="4" s="1"/>
  <c r="H294" i="4"/>
  <c r="J294" i="4" s="1"/>
  <c r="H279" i="4"/>
  <c r="H264" i="4"/>
  <c r="H238" i="4"/>
  <c r="H237" i="4" s="1"/>
  <c r="H215" i="4"/>
  <c r="H195" i="4"/>
  <c r="H175" i="4"/>
  <c r="H162" i="4"/>
  <c r="J162" i="4" s="1"/>
  <c r="H137" i="4"/>
  <c r="H136" i="4" s="1"/>
  <c r="H115" i="4"/>
  <c r="H114" i="4" s="1"/>
  <c r="H90" i="4"/>
  <c r="H89" i="4" s="1"/>
  <c r="H66" i="4"/>
  <c r="J66" i="4" s="1"/>
  <c r="H49" i="4"/>
  <c r="J49" i="4" s="1"/>
  <c r="J168" i="4"/>
  <c r="H499" i="4"/>
  <c r="H498" i="4" s="1"/>
  <c r="J498" i="4" s="1"/>
  <c r="H472" i="4"/>
  <c r="J472" i="4" s="1"/>
  <c r="H445" i="4"/>
  <c r="H444" i="4" s="1"/>
  <c r="DM58" i="3"/>
  <c r="K197" i="2"/>
  <c r="J196" i="2" s="1"/>
  <c r="K43" i="2"/>
  <c r="G115" i="4" s="1"/>
  <c r="G114" i="4" s="1"/>
  <c r="J114" i="4" s="1"/>
  <c r="K29" i="2"/>
  <c r="I125" i="4"/>
  <c r="K203" i="2"/>
  <c r="J202" i="2" s="1"/>
  <c r="K191" i="2"/>
  <c r="G301" i="4" s="1"/>
  <c r="K184" i="2"/>
  <c r="G291" i="4" s="1"/>
  <c r="K173" i="2"/>
  <c r="G275" i="4" s="1"/>
  <c r="K165" i="2"/>
  <c r="G267" i="4" s="1"/>
  <c r="K156" i="2"/>
  <c r="J155" i="2" s="1"/>
  <c r="K144" i="2"/>
  <c r="J143" i="2" s="1"/>
  <c r="K131" i="2"/>
  <c r="G229" i="4" s="1"/>
  <c r="G228" i="4" s="1"/>
  <c r="K116" i="2"/>
  <c r="G207" i="4" s="1"/>
  <c r="K106" i="2"/>
  <c r="G194" i="4" s="1"/>
  <c r="K97" i="2"/>
  <c r="J96" i="2" s="1"/>
  <c r="K85" i="2"/>
  <c r="G173" i="4" s="1"/>
  <c r="K102" i="2"/>
  <c r="G190" i="4" s="1"/>
  <c r="K31" i="2"/>
  <c r="G103" i="4" s="1"/>
  <c r="G102" i="4" s="1"/>
  <c r="K199" i="2"/>
  <c r="J198" i="2" s="1"/>
  <c r="K189" i="2"/>
  <c r="G298" i="4" s="1"/>
  <c r="K182" i="2"/>
  <c r="G288" i="4" s="1"/>
  <c r="K171" i="2"/>
  <c r="G273" i="4" s="1"/>
  <c r="K163" i="2"/>
  <c r="G265" i="4" s="1"/>
  <c r="K152" i="2"/>
  <c r="J151" i="2" s="1"/>
  <c r="K140" i="2"/>
  <c r="J139" i="2" s="1"/>
  <c r="K114" i="2"/>
  <c r="G205" i="4" s="1"/>
  <c r="K103" i="2"/>
  <c r="G191" i="4" s="1"/>
  <c r="K93" i="2"/>
  <c r="J92" i="2" s="1"/>
  <c r="K83" i="2"/>
  <c r="G171" i="4" s="1"/>
  <c r="K72" i="2"/>
  <c r="J71" i="2" s="1"/>
  <c r="K59" i="2"/>
  <c r="G133" i="4" s="1"/>
  <c r="K48" i="2"/>
  <c r="J47" i="2" s="1"/>
  <c r="K33" i="2"/>
  <c r="J32" i="2" s="1"/>
  <c r="K21" i="2"/>
  <c r="J20" i="2" s="1"/>
  <c r="K208" i="2"/>
  <c r="J207" i="2" s="1"/>
  <c r="K188" i="2"/>
  <c r="K169" i="2"/>
  <c r="G271" i="4" s="1"/>
  <c r="K138" i="2"/>
  <c r="G236" i="4" s="1"/>
  <c r="G235" i="4" s="1"/>
  <c r="K112" i="2"/>
  <c r="K88" i="2"/>
  <c r="G176" i="4" s="1"/>
  <c r="K70" i="2"/>
  <c r="G150" i="4" s="1"/>
  <c r="G149" i="4" s="1"/>
  <c r="J149" i="4" s="1"/>
  <c r="K46" i="2"/>
  <c r="J45" i="2" s="1"/>
  <c r="K177" i="2"/>
  <c r="G283" i="4" s="1"/>
  <c r="K162" i="2"/>
  <c r="G264" i="4" s="1"/>
  <c r="K150" i="2"/>
  <c r="J149" i="2" s="1"/>
  <c r="K82" i="2"/>
  <c r="K58" i="2"/>
  <c r="G132" i="4" s="1"/>
  <c r="K19" i="2"/>
  <c r="K206" i="2"/>
  <c r="G326" i="4" s="1"/>
  <c r="K195" i="2"/>
  <c r="J194" i="2" s="1"/>
  <c r="K186" i="2"/>
  <c r="G293" i="4" s="1"/>
  <c r="K176" i="2"/>
  <c r="G279" i="4" s="1"/>
  <c r="K168" i="2"/>
  <c r="G270" i="4" s="1"/>
  <c r="J270" i="4" s="1"/>
  <c r="K161" i="2"/>
  <c r="G263" i="4" s="1"/>
  <c r="K147" i="2"/>
  <c r="J146" i="2" s="1"/>
  <c r="I145" i="2" s="1"/>
  <c r="K136" i="2"/>
  <c r="J135" i="2" s="1"/>
  <c r="K124" i="2"/>
  <c r="G215" i="4" s="1"/>
  <c r="G214" i="4" s="1"/>
  <c r="K110" i="2"/>
  <c r="K101" i="2"/>
  <c r="G189" i="4" s="1"/>
  <c r="K87" i="2"/>
  <c r="G175" i="4" s="1"/>
  <c r="K79" i="2"/>
  <c r="G166" i="4" s="1"/>
  <c r="K65" i="2"/>
  <c r="J64" i="2" s="1"/>
  <c r="K57" i="2"/>
  <c r="G131" i="4" s="1"/>
  <c r="K205" i="2"/>
  <c r="G325" i="4" s="1"/>
  <c r="K185" i="2"/>
  <c r="G292" i="4" s="1"/>
  <c r="K175" i="2"/>
  <c r="G277" i="4" s="1"/>
  <c r="K167" i="2"/>
  <c r="G269" i="4" s="1"/>
  <c r="K158" i="2"/>
  <c r="B28" i="6" s="1"/>
  <c r="G243" i="4"/>
  <c r="K133" i="2"/>
  <c r="J132" i="2" s="1"/>
  <c r="K119" i="2"/>
  <c r="K108" i="2"/>
  <c r="K99" i="2"/>
  <c r="G187" i="4" s="1"/>
  <c r="G186" i="4" s="1"/>
  <c r="K86" i="2"/>
  <c r="G174" i="4" s="1"/>
  <c r="K78" i="2"/>
  <c r="G165" i="4" s="1"/>
  <c r="K63" i="2"/>
  <c r="J62" i="2" s="1"/>
  <c r="K55" i="2"/>
  <c r="J54" i="2" s="1"/>
  <c r="K41" i="2"/>
  <c r="J40" i="2" s="1"/>
  <c r="K27" i="2"/>
  <c r="J26" i="2" s="1"/>
  <c r="I400" i="4"/>
  <c r="H496" i="4"/>
  <c r="J496" i="4" s="1"/>
  <c r="H470" i="4"/>
  <c r="J470" i="4" s="1"/>
  <c r="H443" i="4"/>
  <c r="J443" i="4" s="1"/>
  <c r="H423" i="4"/>
  <c r="J423" i="4" s="1"/>
  <c r="H397" i="4"/>
  <c r="H396" i="4" s="1"/>
  <c r="J396" i="4" s="1"/>
  <c r="H345" i="4"/>
  <c r="J345" i="4" s="1"/>
  <c r="H323" i="4"/>
  <c r="H322" i="4" s="1"/>
  <c r="J322" i="4" s="1"/>
  <c r="H299" i="4"/>
  <c r="J299" i="4" s="1"/>
  <c r="H283" i="4"/>
  <c r="H269" i="4"/>
  <c r="H247" i="4"/>
  <c r="H246" i="4" s="1"/>
  <c r="H245" i="4" s="1"/>
  <c r="H221" i="4"/>
  <c r="H200" i="4"/>
  <c r="J200" i="4" s="1"/>
  <c r="H183" i="4"/>
  <c r="H166" i="4"/>
  <c r="H145" i="4"/>
  <c r="H124" i="4"/>
  <c r="H123" i="4" s="1"/>
  <c r="H98" i="4"/>
  <c r="H97" i="4" s="1"/>
  <c r="H75" i="4"/>
  <c r="J75" i="4" s="1"/>
  <c r="H56" i="4"/>
  <c r="J56" i="4" s="1"/>
  <c r="H40" i="4"/>
  <c r="J40" i="4" s="1"/>
  <c r="K77" i="2"/>
  <c r="G164" i="4" s="1"/>
  <c r="K61" i="2"/>
  <c r="G135" i="4" s="1"/>
  <c r="K52" i="2"/>
  <c r="J51" i="2" s="1"/>
  <c r="K38" i="2"/>
  <c r="J37" i="2" s="1"/>
  <c r="K25" i="2"/>
  <c r="J24" i="2" s="1"/>
  <c r="G303" i="4"/>
  <c r="H459" i="4"/>
  <c r="J459" i="4" s="1"/>
  <c r="H413" i="4"/>
  <c r="J413" i="4" s="1"/>
  <c r="H361" i="4"/>
  <c r="H360" i="4" s="1"/>
  <c r="J360" i="4" s="1"/>
  <c r="H334" i="4"/>
  <c r="J334" i="4" s="1"/>
  <c r="H313" i="4"/>
  <c r="H312" i="4" s="1"/>
  <c r="H293" i="4"/>
  <c r="H278" i="4"/>
  <c r="J278" i="4" s="1"/>
  <c r="H263" i="4"/>
  <c r="H236" i="4"/>
  <c r="H235" i="4" s="1"/>
  <c r="H210" i="4"/>
  <c r="H209" i="4" s="1"/>
  <c r="H208" i="4" s="1"/>
  <c r="H194" i="4"/>
  <c r="H174" i="4"/>
  <c r="H161" i="4"/>
  <c r="J161" i="4" s="1"/>
  <c r="H135" i="4"/>
  <c r="H113" i="4"/>
  <c r="H112" i="4" s="1"/>
  <c r="H86" i="4"/>
  <c r="H85" i="4" s="1"/>
  <c r="J85" i="4" s="1"/>
  <c r="H63" i="4"/>
  <c r="J63" i="4" s="1"/>
  <c r="H48" i="4"/>
  <c r="J48" i="4" s="1"/>
  <c r="H437" i="4"/>
  <c r="J437" i="4" s="1"/>
  <c r="H387" i="4"/>
  <c r="H386" i="4" s="1"/>
  <c r="J386" i="4" s="1"/>
  <c r="H483" i="4"/>
  <c r="J483" i="4" s="1"/>
  <c r="H475" i="4"/>
  <c r="H474" i="4" s="1"/>
  <c r="H458" i="4"/>
  <c r="J458" i="4" s="1"/>
  <c r="H448" i="4"/>
  <c r="H435" i="4"/>
  <c r="J435" i="4" s="1"/>
  <c r="H428" i="4"/>
  <c r="H427" i="4" s="1"/>
  <c r="J427" i="4" s="1"/>
  <c r="H411" i="4"/>
  <c r="H410" i="4" s="1"/>
  <c r="J410" i="4" s="1"/>
  <c r="H402" i="4"/>
  <c r="J402" i="4" s="1"/>
  <c r="H385" i="4"/>
  <c r="H384" i="4" s="1"/>
  <c r="H376" i="4"/>
  <c r="J376" i="4" s="1"/>
  <c r="H359" i="4"/>
  <c r="J359" i="4" s="1"/>
  <c r="H350" i="4"/>
  <c r="J350" i="4" s="1"/>
  <c r="H333" i="4"/>
  <c r="J333" i="4" s="1"/>
  <c r="H326" i="4"/>
  <c r="H324" i="4" s="1"/>
  <c r="H310" i="4"/>
  <c r="H309" i="4" s="1"/>
  <c r="H301" i="4"/>
  <c r="H292" i="4"/>
  <c r="H288" i="4"/>
  <c r="H277" i="4"/>
  <c r="H271" i="4"/>
  <c r="H260" i="4"/>
  <c r="H259" i="4" s="1"/>
  <c r="C28" i="6" s="1"/>
  <c r="H252" i="4"/>
  <c r="H251" i="4" s="1"/>
  <c r="H234" i="4"/>
  <c r="H233" i="4" s="1"/>
  <c r="H224" i="4"/>
  <c r="J224" i="4" s="1"/>
  <c r="H207" i="4"/>
  <c r="H202" i="4"/>
  <c r="J202" i="4" s="1"/>
  <c r="H193" i="4"/>
  <c r="H187" i="4"/>
  <c r="H173" i="4"/>
  <c r="J173" i="4" s="1"/>
  <c r="H169" i="4"/>
  <c r="H160" i="4"/>
  <c r="J160" i="4" s="1"/>
  <c r="H152" i="4"/>
  <c r="H151" i="4" s="1"/>
  <c r="H134" i="4"/>
  <c r="H129" i="4"/>
  <c r="H128" i="4" s="1"/>
  <c r="J128" i="4" s="1"/>
  <c r="H110" i="4"/>
  <c r="H109" i="4" s="1"/>
  <c r="H101" i="4"/>
  <c r="J101" i="4" s="1"/>
  <c r="H84" i="4"/>
  <c r="J84" i="4" s="1"/>
  <c r="H62" i="4"/>
  <c r="J62" i="4" s="1"/>
  <c r="H58" i="4"/>
  <c r="J58" i="4" s="1"/>
  <c r="H47" i="4"/>
  <c r="H38" i="4"/>
  <c r="J38" i="4" s="1"/>
  <c r="H34" i="4"/>
  <c r="J34" i="4" s="1"/>
  <c r="H485" i="4"/>
  <c r="J485" i="4" s="1"/>
  <c r="H41" i="4"/>
  <c r="J41" i="4" s="1"/>
  <c r="I286" i="4"/>
  <c r="I111" i="4"/>
  <c r="G71" i="4"/>
  <c r="G400" i="4"/>
  <c r="I303" i="4"/>
  <c r="G497" i="4"/>
  <c r="G348" i="4"/>
  <c r="I213" i="4"/>
  <c r="I383" i="4"/>
  <c r="I106" i="4"/>
  <c r="I148" i="4"/>
  <c r="DG74" i="3"/>
  <c r="I35" i="4"/>
  <c r="G383" i="4"/>
  <c r="G366" i="4"/>
  <c r="I473" i="4"/>
  <c r="I357" i="4"/>
  <c r="G446" i="4"/>
  <c r="G27" i="4"/>
  <c r="G464" i="4"/>
  <c r="G424" i="4"/>
  <c r="I157" i="4"/>
  <c r="H494" i="4"/>
  <c r="H481" i="4"/>
  <c r="H480" i="4" s="1"/>
  <c r="J480" i="4" s="1"/>
  <c r="H468" i="4"/>
  <c r="H467" i="4" s="1"/>
  <c r="J467" i="4" s="1"/>
  <c r="H456" i="4"/>
  <c r="H442" i="4"/>
  <c r="J442" i="4" s="1"/>
  <c r="H433" i="4"/>
  <c r="H421" i="4"/>
  <c r="H420" i="4" s="1"/>
  <c r="J420" i="4" s="1"/>
  <c r="H409" i="4"/>
  <c r="H395" i="4"/>
  <c r="H394" i="4" s="1"/>
  <c r="J394" i="4" s="1"/>
  <c r="H382" i="4"/>
  <c r="H370" i="4"/>
  <c r="H369" i="4" s="1"/>
  <c r="J369" i="4" s="1"/>
  <c r="H356" i="4"/>
  <c r="H343" i="4"/>
  <c r="H332" i="4"/>
  <c r="J332" i="4" s="1"/>
  <c r="H321" i="4"/>
  <c r="H320" i="4" s="1"/>
  <c r="C15" i="6" s="1"/>
  <c r="H307" i="4"/>
  <c r="H306" i="4" s="1"/>
  <c r="J306" i="4" s="1"/>
  <c r="H298" i="4"/>
  <c r="H291" i="4"/>
  <c r="H282" i="4"/>
  <c r="J282" i="4" s="1"/>
  <c r="H275" i="4"/>
  <c r="H267" i="4"/>
  <c r="H258" i="4"/>
  <c r="H257" i="4" s="1"/>
  <c r="H244" i="4"/>
  <c r="H243" i="4" s="1"/>
  <c r="H231" i="4"/>
  <c r="H230" i="4" s="1"/>
  <c r="H220" i="4"/>
  <c r="H206" i="4"/>
  <c r="H199" i="4"/>
  <c r="H191" i="4"/>
  <c r="H181" i="4"/>
  <c r="H180" i="4" s="1"/>
  <c r="H172" i="4"/>
  <c r="H165" i="4"/>
  <c r="H159" i="4"/>
  <c r="H143" i="4"/>
  <c r="H142" i="4" s="1"/>
  <c r="J142" i="4" s="1"/>
  <c r="H133" i="4"/>
  <c r="H122" i="4"/>
  <c r="H121" i="4" s="1"/>
  <c r="H108" i="4"/>
  <c r="H107" i="4" s="1"/>
  <c r="H96" i="4"/>
  <c r="H95" i="4" s="1"/>
  <c r="H82" i="4"/>
  <c r="H81" i="4" s="1"/>
  <c r="H70" i="4"/>
  <c r="J70" i="4" s="1"/>
  <c r="H61" i="4"/>
  <c r="J61" i="4" s="1"/>
  <c r="H55" i="4"/>
  <c r="H45" i="4"/>
  <c r="H36" i="4"/>
  <c r="H31" i="4"/>
  <c r="J31" i="4" s="1"/>
  <c r="I65" i="4"/>
  <c r="J249" i="4"/>
  <c r="H280" i="4"/>
  <c r="J280" i="4" s="1"/>
  <c r="J426" i="4"/>
  <c r="I179" i="4"/>
  <c r="J486" i="4"/>
  <c r="I446" i="4"/>
  <c r="I405" i="4"/>
  <c r="H362" i="4"/>
  <c r="J362" i="4" s="1"/>
  <c r="I250" i="4"/>
  <c r="I225" i="4"/>
  <c r="I116" i="4"/>
  <c r="G473" i="4"/>
  <c r="I492" i="4"/>
  <c r="H414" i="4"/>
  <c r="J414" i="4" s="1"/>
  <c r="I337" i="4"/>
  <c r="I245" i="4"/>
  <c r="J347" i="4"/>
  <c r="JI76" i="1"/>
  <c r="H491" i="4"/>
  <c r="J491" i="4" s="1"/>
  <c r="H479" i="4"/>
  <c r="J479" i="4" s="1"/>
  <c r="H466" i="4"/>
  <c r="H465" i="4" s="1"/>
  <c r="H454" i="4"/>
  <c r="H453" i="4" s="1"/>
  <c r="J453" i="4" s="1"/>
  <c r="H441" i="4"/>
  <c r="J441" i="4" s="1"/>
  <c r="H431" i="4"/>
  <c r="J431" i="4" s="1"/>
  <c r="H419" i="4"/>
  <c r="J419" i="4" s="1"/>
  <c r="H407" i="4"/>
  <c r="H406" i="4" s="1"/>
  <c r="J406" i="4" s="1"/>
  <c r="H393" i="4"/>
  <c r="H392" i="4" s="1"/>
  <c r="J392" i="4" s="1"/>
  <c r="H380" i="4"/>
  <c r="J380" i="4" s="1"/>
  <c r="H368" i="4"/>
  <c r="J368" i="4" s="1"/>
  <c r="H354" i="4"/>
  <c r="H353" i="4" s="1"/>
  <c r="J353" i="4" s="1"/>
  <c r="H341" i="4"/>
  <c r="H340" i="4" s="1"/>
  <c r="J340" i="4" s="1"/>
  <c r="H331" i="4"/>
  <c r="J331" i="4" s="1"/>
  <c r="H319" i="4"/>
  <c r="H318" i="4" s="1"/>
  <c r="H305" i="4"/>
  <c r="J305" i="4" s="1"/>
  <c r="H297" i="4"/>
  <c r="H290" i="4"/>
  <c r="J290" i="4" s="1"/>
  <c r="H281" i="4"/>
  <c r="J281" i="4" s="1"/>
  <c r="H274" i="4"/>
  <c r="H266" i="4"/>
  <c r="H256" i="4"/>
  <c r="H255" i="4" s="1"/>
  <c r="H242" i="4"/>
  <c r="H241" i="4" s="1"/>
  <c r="H229" i="4"/>
  <c r="H228" i="4" s="1"/>
  <c r="H218" i="4"/>
  <c r="H217" i="4" s="1"/>
  <c r="J217" i="4" s="1"/>
  <c r="H205" i="4"/>
  <c r="H198" i="4"/>
  <c r="H190" i="4"/>
  <c r="H178" i="4"/>
  <c r="H171" i="4"/>
  <c r="H164" i="4"/>
  <c r="H156" i="4"/>
  <c r="H155" i="4" s="1"/>
  <c r="J155" i="4" s="1"/>
  <c r="H141" i="4"/>
  <c r="H140" i="4" s="1"/>
  <c r="J140" i="4" s="1"/>
  <c r="H132" i="4"/>
  <c r="H120" i="4"/>
  <c r="H119" i="4" s="1"/>
  <c r="H105" i="4"/>
  <c r="H104" i="4" s="1"/>
  <c r="H94" i="4"/>
  <c r="H80" i="4"/>
  <c r="H79" i="4" s="1"/>
  <c r="H69" i="4"/>
  <c r="H60" i="4"/>
  <c r="J60" i="4" s="1"/>
  <c r="H53" i="4"/>
  <c r="H43" i="4"/>
  <c r="H30" i="4"/>
  <c r="J30" i="4" s="1"/>
  <c r="H489" i="4"/>
  <c r="H477" i="4"/>
  <c r="H462" i="4"/>
  <c r="H461" i="4" s="1"/>
  <c r="J461" i="4" s="1"/>
  <c r="H451" i="4"/>
  <c r="H450" i="4" s="1"/>
  <c r="H430" i="4"/>
  <c r="J430" i="4" s="1"/>
  <c r="H417" i="4"/>
  <c r="H416" i="4" s="1"/>
  <c r="J416" i="4" s="1"/>
  <c r="H404" i="4"/>
  <c r="H391" i="4"/>
  <c r="J391" i="4" s="1"/>
  <c r="H378" i="4"/>
  <c r="H365" i="4"/>
  <c r="J365" i="4" s="1"/>
  <c r="H352" i="4"/>
  <c r="H339" i="4"/>
  <c r="J339" i="4" s="1"/>
  <c r="H328" i="4"/>
  <c r="H327" i="4" s="1"/>
  <c r="H317" i="4"/>
  <c r="H302" i="4"/>
  <c r="C10" i="6" s="1"/>
  <c r="H296" i="4"/>
  <c r="H289" i="4"/>
  <c r="H273" i="4"/>
  <c r="H265" i="4"/>
  <c r="H254" i="4"/>
  <c r="H253" i="4" s="1"/>
  <c r="H240" i="4"/>
  <c r="H239" i="4" s="1"/>
  <c r="H227" i="4"/>
  <c r="H226" i="4" s="1"/>
  <c r="H216" i="4"/>
  <c r="J216" i="4" s="1"/>
  <c r="H203" i="4"/>
  <c r="H196" i="4"/>
  <c r="J196" i="4" s="1"/>
  <c r="H189" i="4"/>
  <c r="H176" i="4"/>
  <c r="H170" i="4"/>
  <c r="J170" i="4" s="1"/>
  <c r="H163" i="4"/>
  <c r="J163" i="4" s="1"/>
  <c r="H154" i="4"/>
  <c r="H153" i="4" s="1"/>
  <c r="H139" i="4"/>
  <c r="H131" i="4"/>
  <c r="H118" i="4"/>
  <c r="H117" i="4" s="1"/>
  <c r="H103" i="4"/>
  <c r="H102" i="4" s="1"/>
  <c r="H77" i="4"/>
  <c r="J77" i="4" s="1"/>
  <c r="H67" i="4"/>
  <c r="H59" i="4"/>
  <c r="J59" i="4" s="1"/>
  <c r="H50" i="4"/>
  <c r="J50" i="4" s="1"/>
  <c r="H39" i="4"/>
  <c r="J39" i="4" s="1"/>
  <c r="J445" i="4"/>
  <c r="H284" i="4"/>
  <c r="J284" i="4" s="1"/>
  <c r="J37" i="4"/>
  <c r="H15" i="12"/>
  <c r="I74" i="4"/>
  <c r="I71" i="4" s="1"/>
  <c r="I68" i="4"/>
  <c r="I81" i="4"/>
  <c r="I78" i="4" s="1"/>
  <c r="J76" i="4"/>
  <c r="J57" i="4"/>
  <c r="I46" i="4"/>
  <c r="I28" i="4"/>
  <c r="I54" i="4"/>
  <c r="I51" i="4" s="1"/>
  <c r="J33" i="4"/>
  <c r="K190" i="2"/>
  <c r="G300" i="4" s="1"/>
  <c r="J300" i="4" s="1"/>
  <c r="K183" i="2"/>
  <c r="B30" i="6" s="1"/>
  <c r="K172" i="2"/>
  <c r="G274" i="4" s="1"/>
  <c r="K164" i="2"/>
  <c r="G266" i="4" s="1"/>
  <c r="K154" i="2"/>
  <c r="J153" i="2" s="1"/>
  <c r="K142" i="2"/>
  <c r="J141" i="2" s="1"/>
  <c r="K129" i="2"/>
  <c r="J128" i="2" s="1"/>
  <c r="K115" i="2"/>
  <c r="G206" i="4" s="1"/>
  <c r="K105" i="2"/>
  <c r="G193" i="4" s="1"/>
  <c r="K95" i="2"/>
  <c r="G183" i="4" s="1"/>
  <c r="G182" i="4" s="1"/>
  <c r="K84" i="2"/>
  <c r="G172" i="4" s="1"/>
  <c r="K75" i="2"/>
  <c r="K60" i="2"/>
  <c r="G134" i="4" s="1"/>
  <c r="K50" i="2"/>
  <c r="J49" i="2" s="1"/>
  <c r="K36" i="2"/>
  <c r="G108" i="4" s="1"/>
  <c r="G107" i="4" s="1"/>
  <c r="K23" i="2"/>
  <c r="J22" i="2" s="1"/>
  <c r="J389" i="4"/>
  <c r="H388" i="4"/>
  <c r="J388" i="4" s="1"/>
  <c r="H91" i="4"/>
  <c r="J399" i="4"/>
  <c r="H398" i="4"/>
  <c r="J398" i="4" s="1"/>
  <c r="H372" i="4"/>
  <c r="H374" i="4"/>
  <c r="J439" i="4"/>
  <c r="J195" i="4"/>
  <c r="J487" i="4"/>
  <c r="H73" i="4"/>
  <c r="H500" i="4"/>
  <c r="J500" i="4" s="1"/>
  <c r="J425" i="4"/>
  <c r="H29" i="4"/>
  <c r="I308" i="4"/>
  <c r="AO58" i="10"/>
  <c r="K201" i="2"/>
  <c r="J438" i="4"/>
  <c r="I366" i="4"/>
  <c r="I348" i="4"/>
  <c r="G337" i="4"/>
  <c r="G405" i="4"/>
  <c r="I497" i="4"/>
  <c r="I424" i="4"/>
  <c r="G357" i="4"/>
  <c r="I464" i="4"/>
  <c r="J444" i="4"/>
  <c r="G492" i="4"/>
  <c r="N18" i="4"/>
  <c r="J346" i="4"/>
  <c r="I261" i="4"/>
  <c r="J248" i="4"/>
  <c r="G51" i="4"/>
  <c r="I88" i="4"/>
  <c r="G78" i="4"/>
  <c r="G64" i="4"/>
  <c r="I232" i="4"/>
  <c r="J130" i="2"/>
  <c r="J499" i="4" l="1"/>
  <c r="H471" i="4"/>
  <c r="J471" i="4" s="1"/>
  <c r="J28" i="2"/>
  <c r="B20" i="6"/>
  <c r="H295" i="4"/>
  <c r="J175" i="4"/>
  <c r="H225" i="4"/>
  <c r="J187" i="4"/>
  <c r="J269" i="4"/>
  <c r="J267" i="4"/>
  <c r="J194" i="4"/>
  <c r="G313" i="4"/>
  <c r="G312" i="4" s="1"/>
  <c r="J312" i="4" s="1"/>
  <c r="J107" i="2"/>
  <c r="J291" i="4"/>
  <c r="J279" i="4"/>
  <c r="H167" i="4"/>
  <c r="C9" i="6"/>
  <c r="J53" i="4"/>
  <c r="H52" i="4"/>
  <c r="J52" i="4" s="1"/>
  <c r="H177" i="4"/>
  <c r="J177" i="4" s="1"/>
  <c r="H158" i="4"/>
  <c r="H192" i="4"/>
  <c r="J384" i="4"/>
  <c r="H116" i="4"/>
  <c r="C22" i="6" s="1"/>
  <c r="H35" i="4"/>
  <c r="J35" i="4" s="1"/>
  <c r="J474" i="4"/>
  <c r="H182" i="4"/>
  <c r="J29" i="4"/>
  <c r="H28" i="4"/>
  <c r="J28" i="4" s="1"/>
  <c r="H130" i="4"/>
  <c r="H188" i="4"/>
  <c r="H197" i="4"/>
  <c r="H44" i="4"/>
  <c r="J44" i="4" s="1"/>
  <c r="H106" i="4"/>
  <c r="H276" i="4"/>
  <c r="H111" i="4"/>
  <c r="C21" i="6" s="1"/>
  <c r="J79" i="4"/>
  <c r="J55" i="4"/>
  <c r="H54" i="4"/>
  <c r="J54" i="4" s="1"/>
  <c r="H287" i="4"/>
  <c r="H65" i="4"/>
  <c r="J47" i="4"/>
  <c r="H46" i="4"/>
  <c r="J46" i="4" s="1"/>
  <c r="H232" i="4"/>
  <c r="C27" i="6" s="1"/>
  <c r="H42" i="4"/>
  <c r="J42" i="4" s="1"/>
  <c r="H250" i="4"/>
  <c r="J264" i="4"/>
  <c r="J448" i="4"/>
  <c r="H447" i="4"/>
  <c r="J447" i="4" s="1"/>
  <c r="J198" i="4"/>
  <c r="G113" i="4"/>
  <c r="J113" i="4" s="1"/>
  <c r="G90" i="4"/>
  <c r="G89" i="4" s="1"/>
  <c r="J89" i="4" s="1"/>
  <c r="H83" i="4"/>
  <c r="J83" i="4" s="1"/>
  <c r="J323" i="4"/>
  <c r="G100" i="4"/>
  <c r="G99" i="4" s="1"/>
  <c r="J115" i="4"/>
  <c r="J133" i="4"/>
  <c r="J42" i="2"/>
  <c r="I39" i="2" s="1"/>
  <c r="B21" i="6" s="1"/>
  <c r="G192" i="4"/>
  <c r="B32" i="6"/>
  <c r="J228" i="4"/>
  <c r="J235" i="4"/>
  <c r="G185" i="4"/>
  <c r="G184" i="4" s="1"/>
  <c r="G258" i="4"/>
  <c r="J258" i="4" s="1"/>
  <c r="B15" i="6"/>
  <c r="D15" i="6" s="1"/>
  <c r="G203" i="4"/>
  <c r="J203" i="4" s="1"/>
  <c r="J207" i="4"/>
  <c r="G201" i="4"/>
  <c r="J201" i="4" s="1"/>
  <c r="G242" i="4"/>
  <c r="J242" i="4" s="1"/>
  <c r="G92" i="4"/>
  <c r="G91" i="4" s="1"/>
  <c r="J91" i="4" s="1"/>
  <c r="G321" i="4"/>
  <c r="G320" i="4" s="1"/>
  <c r="J320" i="4" s="1"/>
  <c r="B31" i="6"/>
  <c r="J190" i="4"/>
  <c r="J275" i="4"/>
  <c r="J301" i="4"/>
  <c r="G199" i="4"/>
  <c r="J199" i="4" s="1"/>
  <c r="G152" i="4"/>
  <c r="G151" i="4" s="1"/>
  <c r="G148" i="4" s="1"/>
  <c r="J221" i="4"/>
  <c r="J30" i="2"/>
  <c r="G238" i="4"/>
  <c r="J238" i="4" s="1"/>
  <c r="J98" i="2"/>
  <c r="G315" i="4"/>
  <c r="G314" i="4" s="1"/>
  <c r="J314" i="4" s="1"/>
  <c r="B29" i="6"/>
  <c r="G169" i="4"/>
  <c r="G167" i="4" s="1"/>
  <c r="J80" i="2"/>
  <c r="J171" i="4"/>
  <c r="G159" i="4"/>
  <c r="J159" i="4" s="1"/>
  <c r="J74" i="2"/>
  <c r="G219" i="4"/>
  <c r="G213" i="4" s="1"/>
  <c r="G120" i="4"/>
  <c r="G119" i="4" s="1"/>
  <c r="J119" i="4" s="1"/>
  <c r="J236" i="4"/>
  <c r="G247" i="4"/>
  <c r="G246" i="4" s="1"/>
  <c r="G245" i="4" s="1"/>
  <c r="J245" i="4" s="1"/>
  <c r="J288" i="4"/>
  <c r="G105" i="4"/>
  <c r="G104" i="4" s="1"/>
  <c r="J104" i="4" s="1"/>
  <c r="J69" i="2"/>
  <c r="I68" i="2" s="1"/>
  <c r="G181" i="4"/>
  <c r="G180" i="4" s="1"/>
  <c r="J180" i="4" s="1"/>
  <c r="J265" i="4"/>
  <c r="J137" i="2"/>
  <c r="I134" i="2" s="1"/>
  <c r="DG75" i="3"/>
  <c r="G328" i="4"/>
  <c r="G254" i="4"/>
  <c r="G253" i="4" s="1"/>
  <c r="J253" i="4" s="1"/>
  <c r="J273" i="4"/>
  <c r="G188" i="4"/>
  <c r="J191" i="4"/>
  <c r="J123" i="2"/>
  <c r="I122" i="2" s="1"/>
  <c r="G231" i="4"/>
  <c r="G230" i="4" s="1"/>
  <c r="J230" i="4" s="1"/>
  <c r="G96" i="4"/>
  <c r="G95" i="4" s="1"/>
  <c r="J95" i="4" s="1"/>
  <c r="H144" i="4"/>
  <c r="C29" i="6"/>
  <c r="J205" i="4"/>
  <c r="J45" i="4"/>
  <c r="J428" i="4"/>
  <c r="J166" i="4"/>
  <c r="J326" i="4"/>
  <c r="H223" i="4"/>
  <c r="J223" i="4" s="1"/>
  <c r="H422" i="4"/>
  <c r="J422" i="4" s="1"/>
  <c r="H412" i="4"/>
  <c r="J412" i="4" s="1"/>
  <c r="J277" i="4"/>
  <c r="J204" i="2"/>
  <c r="J150" i="4"/>
  <c r="G127" i="4"/>
  <c r="G126" i="4" s="1"/>
  <c r="B9" i="6"/>
  <c r="G98" i="4"/>
  <c r="G97" i="4" s="1"/>
  <c r="J97" i="4" s="1"/>
  <c r="G124" i="4"/>
  <c r="J124" i="4" s="1"/>
  <c r="G262" i="4"/>
  <c r="J18" i="2"/>
  <c r="J385" i="4"/>
  <c r="J129" i="4"/>
  <c r="D28" i="6"/>
  <c r="J296" i="4"/>
  <c r="C11" i="6"/>
  <c r="H268" i="4"/>
  <c r="G110" i="4"/>
  <c r="G109" i="4" s="1"/>
  <c r="J109" i="4" s="1"/>
  <c r="J174" i="4"/>
  <c r="G297" i="4"/>
  <c r="J297" i="4" s="1"/>
  <c r="B11" i="6"/>
  <c r="G252" i="4"/>
  <c r="G251" i="4" s="1"/>
  <c r="J251" i="4" s="1"/>
  <c r="G234" i="4"/>
  <c r="G233" i="4" s="1"/>
  <c r="J233" i="4" s="1"/>
  <c r="G260" i="4"/>
  <c r="J260" i="4" s="1"/>
  <c r="G324" i="4"/>
  <c r="J324" i="4" s="1"/>
  <c r="J393" i="4"/>
  <c r="J397" i="4"/>
  <c r="J475" i="4"/>
  <c r="H482" i="4"/>
  <c r="J482" i="4" s="1"/>
  <c r="J293" i="4"/>
  <c r="J176" i="4"/>
  <c r="H495" i="4"/>
  <c r="J495" i="4" s="1"/>
  <c r="J215" i="4"/>
  <c r="J131" i="4"/>
  <c r="J165" i="4"/>
  <c r="H219" i="4"/>
  <c r="H344" i="4"/>
  <c r="J344" i="4" s="1"/>
  <c r="J283" i="4"/>
  <c r="J292" i="4"/>
  <c r="J164" i="4"/>
  <c r="J263" i="4"/>
  <c r="J135" i="4"/>
  <c r="G276" i="4"/>
  <c r="G210" i="4"/>
  <c r="J118" i="2"/>
  <c r="J94" i="2"/>
  <c r="G268" i="4"/>
  <c r="G130" i="4"/>
  <c r="J100" i="2"/>
  <c r="H457" i="4"/>
  <c r="J457" i="4" s="1"/>
  <c r="G145" i="4"/>
  <c r="G144" i="4" s="1"/>
  <c r="J189" i="4"/>
  <c r="J132" i="4"/>
  <c r="J166" i="2"/>
  <c r="H434" i="4"/>
  <c r="J434" i="4" s="1"/>
  <c r="J157" i="2"/>
  <c r="I148" i="2" s="1"/>
  <c r="J174" i="2"/>
  <c r="C31" i="6"/>
  <c r="G137" i="4"/>
  <c r="G136" i="4" s="1"/>
  <c r="J136" i="4" s="1"/>
  <c r="G118" i="4"/>
  <c r="G117" i="4" s="1"/>
  <c r="J117" i="4" s="1"/>
  <c r="G310" i="4"/>
  <c r="G309" i="4" s="1"/>
  <c r="J172" i="4"/>
  <c r="I64" i="4"/>
  <c r="J36" i="4"/>
  <c r="H375" i="4"/>
  <c r="J375" i="4" s="1"/>
  <c r="H401" i="4"/>
  <c r="J401" i="4" s="1"/>
  <c r="J325" i="4"/>
  <c r="I44" i="2"/>
  <c r="B22" i="6" s="1"/>
  <c r="H469" i="4"/>
  <c r="J469" i="4" s="1"/>
  <c r="J113" i="2"/>
  <c r="J271" i="4"/>
  <c r="J86" i="4"/>
  <c r="H484" i="4"/>
  <c r="J484" i="4" s="1"/>
  <c r="H349" i="4"/>
  <c r="J349" i="4" s="1"/>
  <c r="J454" i="4"/>
  <c r="J421" i="4"/>
  <c r="J411" i="4"/>
  <c r="H436" i="4"/>
  <c r="J436" i="4" s="1"/>
  <c r="J370" i="4"/>
  <c r="H99" i="4"/>
  <c r="C20" i="6" s="1"/>
  <c r="J341" i="4"/>
  <c r="J361" i="4"/>
  <c r="J387" i="4"/>
  <c r="H186" i="4"/>
  <c r="J186" i="4" s="1"/>
  <c r="JI77" i="1"/>
  <c r="H358" i="4"/>
  <c r="J358" i="4" s="1"/>
  <c r="J243" i="4"/>
  <c r="J468" i="4"/>
  <c r="J244" i="4"/>
  <c r="J298" i="4"/>
  <c r="J354" i="4"/>
  <c r="J160" i="2"/>
  <c r="J107" i="4"/>
  <c r="J417" i="4"/>
  <c r="J462" i="4"/>
  <c r="J143" i="4"/>
  <c r="J395" i="4"/>
  <c r="I27" i="4"/>
  <c r="G463" i="4"/>
  <c r="N20" i="4" s="1"/>
  <c r="H262" i="4"/>
  <c r="J178" i="4"/>
  <c r="J220" i="4"/>
  <c r="H68" i="4"/>
  <c r="J68" i="4" s="1"/>
  <c r="H338" i="4"/>
  <c r="J481" i="4"/>
  <c r="J81" i="4"/>
  <c r="I336" i="4"/>
  <c r="J206" i="4"/>
  <c r="J382" i="4"/>
  <c r="H381" i="4"/>
  <c r="J381" i="4" s="1"/>
  <c r="J456" i="4"/>
  <c r="H455" i="4"/>
  <c r="J455" i="4" s="1"/>
  <c r="H497" i="4"/>
  <c r="J497" i="4" s="1"/>
  <c r="J307" i="4"/>
  <c r="H429" i="4"/>
  <c r="J429" i="4" s="1"/>
  <c r="J266" i="4"/>
  <c r="J82" i="4"/>
  <c r="H408" i="4"/>
  <c r="J408" i="4" s="1"/>
  <c r="J409" i="4"/>
  <c r="J141" i="4"/>
  <c r="J343" i="4"/>
  <c r="H342" i="4"/>
  <c r="J342" i="4" s="1"/>
  <c r="J494" i="4"/>
  <c r="H493" i="4"/>
  <c r="H214" i="4"/>
  <c r="J466" i="4"/>
  <c r="J69" i="4"/>
  <c r="H490" i="4"/>
  <c r="J490" i="4" s="1"/>
  <c r="J356" i="4"/>
  <c r="H355" i="4"/>
  <c r="J355" i="4" s="1"/>
  <c r="J433" i="4"/>
  <c r="H432" i="4"/>
  <c r="J432" i="4" s="1"/>
  <c r="G94" i="4"/>
  <c r="G93" i="4" s="1"/>
  <c r="G227" i="4"/>
  <c r="B24" i="6"/>
  <c r="B19" i="6"/>
  <c r="G240" i="4"/>
  <c r="G239" i="4" s="1"/>
  <c r="J239" i="4" s="1"/>
  <c r="J183" i="4"/>
  <c r="G256" i="4"/>
  <c r="J256" i="4" s="1"/>
  <c r="J193" i="4"/>
  <c r="J35" i="2"/>
  <c r="I34" i="2" s="1"/>
  <c r="B25" i="6" s="1"/>
  <c r="I127" i="2"/>
  <c r="J102" i="4"/>
  <c r="H367" i="4"/>
  <c r="J156" i="4"/>
  <c r="H204" i="4"/>
  <c r="J80" i="4"/>
  <c r="C30" i="6"/>
  <c r="D30" i="6" s="1"/>
  <c r="J229" i="4"/>
  <c r="J407" i="4"/>
  <c r="H478" i="4"/>
  <c r="J478" i="4" s="1"/>
  <c r="J103" i="4"/>
  <c r="H93" i="4"/>
  <c r="C19" i="6" s="1"/>
  <c r="J43" i="4"/>
  <c r="H390" i="4"/>
  <c r="J390" i="4" s="1"/>
  <c r="H364" i="4"/>
  <c r="J134" i="4"/>
  <c r="H418" i="4"/>
  <c r="I463" i="4"/>
  <c r="H330" i="4"/>
  <c r="J218" i="4"/>
  <c r="H440" i="4"/>
  <c r="J440" i="4" s="1"/>
  <c r="J274" i="4"/>
  <c r="J153" i="4"/>
  <c r="H148" i="4"/>
  <c r="J465" i="4"/>
  <c r="H488" i="4"/>
  <c r="J488" i="4" s="1"/>
  <c r="J489" i="4"/>
  <c r="J154" i="4"/>
  <c r="H351" i="4"/>
  <c r="J351" i="4" s="1"/>
  <c r="J352" i="4"/>
  <c r="J67" i="4"/>
  <c r="H304" i="4"/>
  <c r="H272" i="4"/>
  <c r="H379" i="4"/>
  <c r="J379" i="4" s="1"/>
  <c r="H377" i="4"/>
  <c r="J377" i="4" s="1"/>
  <c r="J378" i="4"/>
  <c r="J450" i="4"/>
  <c r="J451" i="4"/>
  <c r="J317" i="4"/>
  <c r="H316" i="4"/>
  <c r="H308" i="4" s="1"/>
  <c r="J139" i="4"/>
  <c r="H138" i="4"/>
  <c r="J138" i="4" s="1"/>
  <c r="H403" i="4"/>
  <c r="J403" i="4" s="1"/>
  <c r="J404" i="4"/>
  <c r="H476" i="4"/>
  <c r="J476" i="4" s="1"/>
  <c r="J477" i="4"/>
  <c r="K192" i="2"/>
  <c r="J108" i="4"/>
  <c r="G204" i="4"/>
  <c r="G289" i="4"/>
  <c r="J289" i="4" s="1"/>
  <c r="G122" i="4"/>
  <c r="G121" i="4" s="1"/>
  <c r="G272" i="4"/>
  <c r="J104" i="2"/>
  <c r="J56" i="2"/>
  <c r="I53" i="2" s="1"/>
  <c r="J170" i="2"/>
  <c r="J181" i="2"/>
  <c r="H74" i="4"/>
  <c r="J74" i="4" s="1"/>
  <c r="J73" i="4"/>
  <c r="H72" i="4"/>
  <c r="H373" i="4"/>
  <c r="J373" i="4" s="1"/>
  <c r="J374" i="4"/>
  <c r="J372" i="4"/>
  <c r="H371" i="4"/>
  <c r="I212" i="4"/>
  <c r="J200" i="2"/>
  <c r="G319" i="4"/>
  <c r="G336" i="4"/>
  <c r="G26" i="4"/>
  <c r="I87" i="4"/>
  <c r="C12" i="6" l="1"/>
  <c r="G112" i="4"/>
  <c r="G111" i="4" s="1"/>
  <c r="J111" i="4" s="1"/>
  <c r="B33" i="6"/>
  <c r="D20" i="6"/>
  <c r="I117" i="2"/>
  <c r="B26" i="6"/>
  <c r="H213" i="4"/>
  <c r="J90" i="4"/>
  <c r="J313" i="4"/>
  <c r="D9" i="6"/>
  <c r="H78" i="4"/>
  <c r="J78" i="4" s="1"/>
  <c r="I159" i="2"/>
  <c r="J100" i="4"/>
  <c r="H383" i="4"/>
  <c r="J383" i="4" s="1"/>
  <c r="J144" i="4"/>
  <c r="H179" i="4"/>
  <c r="H64" i="4"/>
  <c r="J64" i="4" s="1"/>
  <c r="H71" i="4"/>
  <c r="C26" i="6"/>
  <c r="J367" i="4"/>
  <c r="H366" i="4"/>
  <c r="J182" i="4"/>
  <c r="H27" i="4"/>
  <c r="J27" i="4" s="1"/>
  <c r="H157" i="4"/>
  <c r="J65" i="4"/>
  <c r="H261" i="4"/>
  <c r="D21" i="6"/>
  <c r="C24" i="6"/>
  <c r="D24" i="6" s="1"/>
  <c r="H51" i="4"/>
  <c r="J51" i="4" s="1"/>
  <c r="J338" i="4"/>
  <c r="H337" i="4"/>
  <c r="J337" i="4" s="1"/>
  <c r="J214" i="4"/>
  <c r="H88" i="4"/>
  <c r="H473" i="4"/>
  <c r="J473" i="4" s="1"/>
  <c r="J99" i="4"/>
  <c r="H446" i="4"/>
  <c r="J446" i="4" s="1"/>
  <c r="I73" i="2"/>
  <c r="G125" i="4"/>
  <c r="G327" i="4"/>
  <c r="J327" i="4" s="1"/>
  <c r="H125" i="4"/>
  <c r="C23" i="6" s="1"/>
  <c r="J192" i="4"/>
  <c r="J151" i="4"/>
  <c r="G257" i="4"/>
  <c r="J257" i="4" s="1"/>
  <c r="G241" i="4"/>
  <c r="J241" i="4" s="1"/>
  <c r="G237" i="4"/>
  <c r="J237" i="4" s="1"/>
  <c r="J309" i="4"/>
  <c r="J92" i="4"/>
  <c r="C32" i="6"/>
  <c r="D32" i="6" s="1"/>
  <c r="J185" i="4"/>
  <c r="J321" i="4"/>
  <c r="D31" i="6"/>
  <c r="J169" i="4"/>
  <c r="I17" i="2"/>
  <c r="G197" i="4"/>
  <c r="J197" i="4" s="1"/>
  <c r="B27" i="6"/>
  <c r="D27" i="6" s="1"/>
  <c r="J152" i="4"/>
  <c r="J148" i="4"/>
  <c r="G158" i="4"/>
  <c r="G157" i="4" s="1"/>
  <c r="J246" i="4"/>
  <c r="J315" i="4"/>
  <c r="D29" i="6"/>
  <c r="J96" i="4"/>
  <c r="J181" i="4"/>
  <c r="J254" i="4"/>
  <c r="J120" i="4"/>
  <c r="J247" i="4"/>
  <c r="G259" i="4"/>
  <c r="J259" i="4" s="1"/>
  <c r="J219" i="4"/>
  <c r="J145" i="4"/>
  <c r="J328" i="4"/>
  <c r="J126" i="4"/>
  <c r="J105" i="4"/>
  <c r="B23" i="6"/>
  <c r="J188" i="4"/>
  <c r="J231" i="4"/>
  <c r="J262" i="4"/>
  <c r="G123" i="4"/>
  <c r="J123" i="4" s="1"/>
  <c r="J98" i="4"/>
  <c r="G261" i="4"/>
  <c r="J252" i="4"/>
  <c r="G106" i="4"/>
  <c r="J106" i="4" s="1"/>
  <c r="J234" i="4"/>
  <c r="J127" i="4"/>
  <c r="J110" i="4"/>
  <c r="H464" i="4"/>
  <c r="J464" i="4" s="1"/>
  <c r="J268" i="4"/>
  <c r="J310" i="4"/>
  <c r="K210" i="2"/>
  <c r="B10" i="6"/>
  <c r="D10" i="6" s="1"/>
  <c r="J118" i="4"/>
  <c r="J276" i="4"/>
  <c r="I26" i="4"/>
  <c r="I25" i="4" s="1"/>
  <c r="J137" i="4"/>
  <c r="H357" i="4"/>
  <c r="D22" i="6"/>
  <c r="G209" i="4"/>
  <c r="J210" i="4"/>
  <c r="I91" i="2"/>
  <c r="J187" i="2"/>
  <c r="I180" i="2" s="1"/>
  <c r="H286" i="4"/>
  <c r="J167" i="4"/>
  <c r="H405" i="4"/>
  <c r="J405" i="4" s="1"/>
  <c r="J93" i="4"/>
  <c r="J493" i="4"/>
  <c r="H492" i="4"/>
  <c r="J492" i="4" s="1"/>
  <c r="H348" i="4"/>
  <c r="J348" i="4" s="1"/>
  <c r="J240" i="4"/>
  <c r="G226" i="4"/>
  <c r="J227" i="4"/>
  <c r="J94" i="4"/>
  <c r="D19" i="6"/>
  <c r="G88" i="4"/>
  <c r="G255" i="4"/>
  <c r="J255" i="4" s="1"/>
  <c r="J272" i="4"/>
  <c r="J121" i="4"/>
  <c r="J364" i="4"/>
  <c r="J418" i="4"/>
  <c r="G287" i="4"/>
  <c r="J287" i="4" s="1"/>
  <c r="J204" i="4"/>
  <c r="H424" i="4"/>
  <c r="J424" i="4" s="1"/>
  <c r="J130" i="4"/>
  <c r="O18" i="4"/>
  <c r="J330" i="4"/>
  <c r="J304" i="4"/>
  <c r="H303" i="4"/>
  <c r="J303" i="4" s="1"/>
  <c r="J316" i="4"/>
  <c r="H400" i="4"/>
  <c r="J400" i="4" s="1"/>
  <c r="G302" i="4"/>
  <c r="I193" i="2"/>
  <c r="J122" i="4"/>
  <c r="J112" i="4"/>
  <c r="J184" i="4"/>
  <c r="J72" i="4"/>
  <c r="J371" i="4"/>
  <c r="J319" i="4"/>
  <c r="G318" i="4"/>
  <c r="N15" i="4"/>
  <c r="N19" i="4"/>
  <c r="B14" i="6" l="1"/>
  <c r="B34" i="6"/>
  <c r="H10" i="2"/>
  <c r="G9" i="12" s="1"/>
  <c r="C14" i="6"/>
  <c r="H26" i="4"/>
  <c r="J125" i="4"/>
  <c r="G232" i="4"/>
  <c r="J232" i="4" s="1"/>
  <c r="G179" i="4"/>
  <c r="J179" i="4" s="1"/>
  <c r="J158" i="4"/>
  <c r="J261" i="4"/>
  <c r="B38" i="6"/>
  <c r="J210" i="2"/>
  <c r="L144" i="2" s="1"/>
  <c r="D26" i="6"/>
  <c r="G116" i="4"/>
  <c r="J116" i="4" s="1"/>
  <c r="D23" i="6"/>
  <c r="O79" i="2"/>
  <c r="J157" i="4"/>
  <c r="J357" i="4"/>
  <c r="G208" i="4"/>
  <c r="J208" i="4" s="1"/>
  <c r="J209" i="4"/>
  <c r="I210" i="2"/>
  <c r="H16" i="2"/>
  <c r="H463" i="4"/>
  <c r="J213" i="4"/>
  <c r="C25" i="6"/>
  <c r="D25" i="6" s="1"/>
  <c r="G225" i="4"/>
  <c r="J225" i="4" s="1"/>
  <c r="J226" i="4"/>
  <c r="G250" i="4"/>
  <c r="J250" i="4" s="1"/>
  <c r="H121" i="2"/>
  <c r="H87" i="4"/>
  <c r="O16" i="4" s="1"/>
  <c r="J88" i="4"/>
  <c r="H212" i="4"/>
  <c r="O17" i="4" s="1"/>
  <c r="J302" i="4"/>
  <c r="G295" i="4"/>
  <c r="D11" i="6"/>
  <c r="B12" i="6"/>
  <c r="H336" i="4"/>
  <c r="C36" i="6" s="1"/>
  <c r="D36" i="6" s="1"/>
  <c r="E36" i="6" s="1"/>
  <c r="J366" i="4"/>
  <c r="J71" i="4"/>
  <c r="J318" i="4"/>
  <c r="G308" i="4"/>
  <c r="O20" i="4" l="1"/>
  <c r="C37" i="6"/>
  <c r="D37" i="6" s="1"/>
  <c r="E37" i="6" s="1"/>
  <c r="I13" i="2"/>
  <c r="D12" i="12" s="1"/>
  <c r="C33" i="6"/>
  <c r="D33" i="6" s="1"/>
  <c r="L209" i="2"/>
  <c r="L126" i="2"/>
  <c r="L179" i="2"/>
  <c r="L109" i="2"/>
  <c r="L111" i="2"/>
  <c r="L112" i="2"/>
  <c r="L110" i="2"/>
  <c r="L189" i="2"/>
  <c r="L90" i="2"/>
  <c r="L102" i="2"/>
  <c r="L158" i="2"/>
  <c r="L120" i="2"/>
  <c r="L81" i="2"/>
  <c r="L78" i="2"/>
  <c r="L190" i="2"/>
  <c r="L87" i="2"/>
  <c r="L201" i="2"/>
  <c r="L163" i="2"/>
  <c r="L206" i="2"/>
  <c r="L129" i="2"/>
  <c r="L152" i="2"/>
  <c r="L36" i="2"/>
  <c r="L124" i="2"/>
  <c r="L205" i="2"/>
  <c r="L133" i="2"/>
  <c r="L147" i="2"/>
  <c r="L136" i="2"/>
  <c r="L140" i="2"/>
  <c r="L169" i="2"/>
  <c r="L176" i="2"/>
  <c r="L182" i="2"/>
  <c r="L185" i="2"/>
  <c r="L21" i="2"/>
  <c r="L31" i="2"/>
  <c r="L103" i="2"/>
  <c r="L154" i="2"/>
  <c r="L150" i="2"/>
  <c r="L60" i="2"/>
  <c r="L138" i="2"/>
  <c r="L25" i="2"/>
  <c r="L83" i="2"/>
  <c r="L183" i="2"/>
  <c r="L46" i="2"/>
  <c r="L199" i="2"/>
  <c r="L84" i="2"/>
  <c r="L97" i="2"/>
  <c r="L27" i="2"/>
  <c r="L72" i="2"/>
  <c r="L16" i="2"/>
  <c r="L55" i="2"/>
  <c r="L86" i="2"/>
  <c r="L208" i="2"/>
  <c r="L38" i="2"/>
  <c r="L195" i="2"/>
  <c r="L88" i="2"/>
  <c r="L121" i="2"/>
  <c r="L77" i="2"/>
  <c r="L184" i="2"/>
  <c r="L162" i="2"/>
  <c r="L82" i="2"/>
  <c r="L192" i="2"/>
  <c r="L106" i="2"/>
  <c r="L93" i="2"/>
  <c r="L108" i="2"/>
  <c r="L210" i="2"/>
  <c r="L101" i="2"/>
  <c r="L186" i="2"/>
  <c r="L165" i="2"/>
  <c r="L168" i="2"/>
  <c r="L59" i="2"/>
  <c r="L95" i="2"/>
  <c r="L65" i="2"/>
  <c r="L61" i="2"/>
  <c r="L173" i="2"/>
  <c r="L105" i="2"/>
  <c r="L33" i="2"/>
  <c r="L115" i="2"/>
  <c r="L63" i="2"/>
  <c r="L50" i="2"/>
  <c r="L114" i="2"/>
  <c r="L58" i="2"/>
  <c r="L164" i="2"/>
  <c r="L191" i="2"/>
  <c r="L116" i="2"/>
  <c r="L203" i="2"/>
  <c r="L23" i="2"/>
  <c r="L52" i="2"/>
  <c r="L197" i="2"/>
  <c r="L85" i="2"/>
  <c r="L119" i="2"/>
  <c r="L29" i="2"/>
  <c r="L161" i="2"/>
  <c r="L142" i="2"/>
  <c r="L99" i="2"/>
  <c r="L167" i="2"/>
  <c r="L188" i="2"/>
  <c r="L41" i="2"/>
  <c r="L171" i="2"/>
  <c r="L43" i="2"/>
  <c r="L75" i="2"/>
  <c r="L175" i="2"/>
  <c r="L156" i="2"/>
  <c r="L79" i="2"/>
  <c r="L48" i="2"/>
  <c r="L177" i="2"/>
  <c r="L57" i="2"/>
  <c r="L172" i="2"/>
  <c r="L70" i="2"/>
  <c r="L19" i="2"/>
  <c r="L131" i="2"/>
  <c r="L67" i="2"/>
  <c r="L76" i="2"/>
  <c r="H210" i="2"/>
  <c r="D14" i="6"/>
  <c r="D16" i="6" s="1"/>
  <c r="E15" i="6" s="1"/>
  <c r="B16" i="6"/>
  <c r="B39" i="6" s="1"/>
  <c r="G87" i="4"/>
  <c r="N16" i="4" s="1"/>
  <c r="J463" i="4"/>
  <c r="C16" i="6"/>
  <c r="J295" i="4"/>
  <c r="G286" i="4"/>
  <c r="J286" i="4" s="1"/>
  <c r="D12" i="6"/>
  <c r="C18" i="6"/>
  <c r="J26" i="4"/>
  <c r="O15" i="4"/>
  <c r="H25" i="4"/>
  <c r="O19" i="4"/>
  <c r="J336" i="4"/>
  <c r="J308" i="4"/>
  <c r="C34" i="6" l="1"/>
  <c r="E14" i="6"/>
  <c r="J87" i="4"/>
  <c r="E9" i="6"/>
  <c r="E10" i="6"/>
  <c r="G212" i="4"/>
  <c r="N17" i="4" s="1"/>
  <c r="E11" i="6"/>
  <c r="D18" i="6"/>
  <c r="D34" i="6" s="1"/>
  <c r="C38" i="6"/>
  <c r="C39" i="6" s="1"/>
  <c r="G25" i="4" l="1"/>
  <c r="J25" i="4" s="1"/>
  <c r="J212" i="4"/>
  <c r="D38" i="6"/>
  <c r="E18" i="6" s="1"/>
  <c r="E34" i="6" l="1"/>
  <c r="K449" i="4"/>
  <c r="K452" i="4"/>
  <c r="K311" i="4"/>
  <c r="K329" i="4"/>
  <c r="K211" i="4"/>
  <c r="K147" i="4"/>
  <c r="K40" i="4"/>
  <c r="K445" i="4"/>
  <c r="K41" i="4"/>
  <c r="K221" i="4"/>
  <c r="K459" i="4"/>
  <c r="K133" i="4"/>
  <c r="K265" i="4"/>
  <c r="K395" i="4"/>
  <c r="K238" i="4"/>
  <c r="K448" i="4"/>
  <c r="K150" i="4"/>
  <c r="K172" i="4"/>
  <c r="K341" i="4"/>
  <c r="K141" i="4"/>
  <c r="K431" i="4"/>
  <c r="K256" i="4"/>
  <c r="K385" i="4"/>
  <c r="K400" i="4"/>
  <c r="K174" i="4"/>
  <c r="K168" i="4"/>
  <c r="K275" i="4"/>
  <c r="K231" i="4"/>
  <c r="K31" i="4"/>
  <c r="K100" i="4"/>
  <c r="K294" i="4"/>
  <c r="K242" i="4"/>
  <c r="K115" i="4"/>
  <c r="K451" i="4"/>
  <c r="K43" i="4"/>
  <c r="K160" i="4"/>
  <c r="K59" i="4"/>
  <c r="K343" i="4"/>
  <c r="K249" i="4"/>
  <c r="K96" i="4"/>
  <c r="K118" i="4"/>
  <c r="K441" i="4"/>
  <c r="K426" i="4"/>
  <c r="K48" i="4"/>
  <c r="K374" i="4"/>
  <c r="K274" i="4"/>
  <c r="K67" i="4"/>
  <c r="K491" i="4"/>
  <c r="K86" i="4"/>
  <c r="K220" i="4"/>
  <c r="K162" i="4"/>
  <c r="K137" i="4"/>
  <c r="K56" i="4"/>
  <c r="K331" i="4"/>
  <c r="K485" i="4"/>
  <c r="K77" i="4"/>
  <c r="K185" i="4"/>
  <c r="K288" i="4"/>
  <c r="K413" i="4"/>
  <c r="K376" i="4"/>
  <c r="K315" i="4"/>
  <c r="K207" i="4"/>
  <c r="K156" i="4"/>
  <c r="K336" i="4"/>
  <c r="K393" i="4"/>
  <c r="K200" i="4"/>
  <c r="K193" i="4"/>
  <c r="K494" i="4"/>
  <c r="K382" i="4"/>
  <c r="K298" i="4"/>
  <c r="K411" i="4"/>
  <c r="K187" i="4"/>
  <c r="K173" i="4"/>
  <c r="K84" i="4"/>
  <c r="K266" i="4"/>
  <c r="K496" i="4"/>
  <c r="K407" i="4"/>
  <c r="K454" i="4"/>
  <c r="K122" i="4"/>
  <c r="K240" i="4"/>
  <c r="K397" i="4"/>
  <c r="K421" i="4"/>
  <c r="K260" i="4"/>
  <c r="K161" i="4"/>
  <c r="K387" i="4"/>
  <c r="K29" i="4"/>
  <c r="K310" i="4"/>
  <c r="K439" i="4"/>
  <c r="K181" i="4"/>
  <c r="K124" i="4"/>
  <c r="K218" i="4"/>
  <c r="K433" i="4"/>
  <c r="K479" i="4"/>
  <c r="K34" i="4"/>
  <c r="K350" i="4"/>
  <c r="K58" i="4"/>
  <c r="K273" i="4"/>
  <c r="K73" i="4"/>
  <c r="K399" i="4"/>
  <c r="K176" i="4"/>
  <c r="K466" i="4"/>
  <c r="K321" i="4"/>
  <c r="K169" i="4"/>
  <c r="K335" i="4"/>
  <c r="K90" i="4"/>
  <c r="K307" i="4"/>
  <c r="K224" i="4"/>
  <c r="K212" i="4"/>
  <c r="K278" i="4"/>
  <c r="K202" i="4"/>
  <c r="K489" i="4"/>
  <c r="K263" i="4"/>
  <c r="K332" i="4"/>
  <c r="K199" i="4"/>
  <c r="K201" i="4"/>
  <c r="K183" i="4"/>
  <c r="K98" i="4"/>
  <c r="K468" i="4"/>
  <c r="K110" i="4"/>
  <c r="K189" i="4"/>
  <c r="K252" i="4"/>
  <c r="K391" i="4"/>
  <c r="K222" i="4"/>
  <c r="K361" i="4"/>
  <c r="K325" i="4"/>
  <c r="K76" i="4"/>
  <c r="K32" i="4"/>
  <c r="K456" i="4"/>
  <c r="K269" i="4"/>
  <c r="K258" i="4"/>
  <c r="K216" i="4"/>
  <c r="K129" i="4"/>
  <c r="K254" i="4"/>
  <c r="K428" i="4"/>
  <c r="K302" i="4"/>
  <c r="K460" i="4"/>
  <c r="K92" i="4"/>
  <c r="K244" i="4"/>
  <c r="K50" i="4"/>
  <c r="K205" i="4"/>
  <c r="K290" i="4"/>
  <c r="K305" i="4"/>
  <c r="K280" i="4"/>
  <c r="K49" i="4"/>
  <c r="K247" i="4"/>
  <c r="K75" i="4"/>
  <c r="K236" i="4"/>
  <c r="K94" i="4"/>
  <c r="K299" i="4"/>
  <c r="K47" i="4"/>
  <c r="K108" i="4"/>
  <c r="K296" i="4"/>
  <c r="K330" i="4"/>
  <c r="K359" i="4"/>
  <c r="K402" i="4"/>
  <c r="K55" i="4"/>
  <c r="K409" i="4"/>
  <c r="K170" i="4"/>
  <c r="K164" i="4"/>
  <c r="K33" i="4"/>
  <c r="K191" i="4"/>
  <c r="K194" i="4"/>
  <c r="K437" i="4"/>
  <c r="K198" i="4"/>
  <c r="K458" i="4"/>
  <c r="K152" i="4"/>
  <c r="K134" i="4"/>
  <c r="K61" i="4"/>
  <c r="K69" i="4"/>
  <c r="K368" i="4"/>
  <c r="K463" i="4"/>
  <c r="K57" i="4"/>
  <c r="K82" i="4"/>
  <c r="K70" i="4"/>
  <c r="K264" i="4"/>
  <c r="K483" i="4"/>
  <c r="K354" i="4"/>
  <c r="K175" i="4"/>
  <c r="K38" i="4"/>
  <c r="K80" i="4"/>
  <c r="K487" i="4"/>
  <c r="K267" i="4"/>
  <c r="K443" i="4"/>
  <c r="K63" i="4"/>
  <c r="K334" i="4"/>
  <c r="K292" i="4"/>
  <c r="K339" i="4"/>
  <c r="K347" i="4"/>
  <c r="K60" i="4"/>
  <c r="K363" i="4"/>
  <c r="K380" i="4"/>
  <c r="K285" i="4"/>
  <c r="K165" i="4"/>
  <c r="K301" i="4"/>
  <c r="K430" i="4"/>
  <c r="K300" i="4"/>
  <c r="K289" i="4"/>
  <c r="K135" i="4"/>
  <c r="K62" i="4"/>
  <c r="K101" i="4"/>
  <c r="K139" i="4"/>
  <c r="K326" i="4"/>
  <c r="K282" i="4"/>
  <c r="K36" i="4"/>
  <c r="K66" i="4"/>
  <c r="K352" i="4"/>
  <c r="K234" i="4"/>
  <c r="K365" i="4"/>
  <c r="K378" i="4"/>
  <c r="K404" i="4"/>
  <c r="K370" i="4"/>
  <c r="K328" i="4"/>
  <c r="K499" i="4"/>
  <c r="K281" i="4"/>
  <c r="K103" i="4"/>
  <c r="K190" i="4"/>
  <c r="K227" i="4"/>
  <c r="K313" i="4"/>
  <c r="K127" i="4"/>
  <c r="K215" i="4"/>
  <c r="K419" i="4"/>
  <c r="K210" i="4"/>
  <c r="K53" i="4"/>
  <c r="K113" i="4"/>
  <c r="K39" i="4"/>
  <c r="K423" i="4"/>
  <c r="K229" i="4"/>
  <c r="K442" i="4"/>
  <c r="K26" i="4"/>
  <c r="K291" i="4"/>
  <c r="K462" i="4"/>
  <c r="K203" i="4"/>
  <c r="K333" i="4"/>
  <c r="K159" i="4"/>
  <c r="K501" i="4"/>
  <c r="K163" i="4"/>
  <c r="K435" i="4"/>
  <c r="K171" i="4"/>
  <c r="K37" i="4"/>
  <c r="K372" i="4"/>
  <c r="K195" i="4"/>
  <c r="K317" i="4"/>
  <c r="K389" i="4"/>
  <c r="K45" i="4"/>
  <c r="K293" i="4"/>
  <c r="K277" i="4"/>
  <c r="K145" i="4"/>
  <c r="K196" i="4"/>
  <c r="K319" i="4"/>
  <c r="K132" i="4"/>
  <c r="K270" i="4"/>
  <c r="K131" i="4"/>
  <c r="K105" i="4"/>
  <c r="K297" i="4"/>
  <c r="K345" i="4"/>
  <c r="K166" i="4"/>
  <c r="K283" i="4"/>
  <c r="K481" i="4"/>
  <c r="K120" i="4"/>
  <c r="K206" i="4"/>
  <c r="K279" i="4"/>
  <c r="K356" i="4"/>
  <c r="K472" i="4"/>
  <c r="K154" i="4"/>
  <c r="K30" i="4"/>
  <c r="K477" i="4"/>
  <c r="K271" i="4"/>
  <c r="K417" i="4"/>
  <c r="K178" i="4"/>
  <c r="K475" i="4"/>
  <c r="K470" i="4"/>
  <c r="K143" i="4"/>
  <c r="K87" i="4"/>
  <c r="K415" i="4"/>
  <c r="K323" i="4"/>
  <c r="E33" i="6"/>
  <c r="E26" i="6"/>
  <c r="E22" i="6"/>
  <c r="E27" i="6"/>
  <c r="E28" i="6"/>
  <c r="E24" i="6"/>
  <c r="D39" i="6"/>
  <c r="E38" i="6" s="1"/>
  <c r="E30" i="6"/>
  <c r="E25" i="6"/>
  <c r="E23" i="6"/>
  <c r="E29" i="6"/>
  <c r="E32" i="6"/>
  <c r="E31" i="6"/>
  <c r="E21" i="6"/>
  <c r="E19" i="6"/>
  <c r="K25" i="4" l="1"/>
  <c r="C40" i="6"/>
  <c r="E12" i="6"/>
  <c r="B40" i="6"/>
  <c r="E16" i="6"/>
  <c r="D40" i="6" l="1"/>
  <c r="E39" i="6"/>
</calcChain>
</file>

<file path=xl/comments1.xml><?xml version="1.0" encoding="utf-8"?>
<comments xmlns="http://schemas.openxmlformats.org/spreadsheetml/2006/main">
  <authors>
    <author>Libanesa Feliz</author>
    <author>Ynes Danilda Abreu Ureña</author>
  </authors>
  <commentList>
    <comment ref="A23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Todo lo quie conlleve alquileres en este renglo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</commentList>
</comments>
</file>

<file path=xl/sharedStrings.xml><?xml version="1.0" encoding="utf-8"?>
<sst xmlns="http://schemas.openxmlformats.org/spreadsheetml/2006/main" count="1514" uniqueCount="800">
  <si>
    <t>Totales</t>
  </si>
  <si>
    <t xml:space="preserve">Fecha de Revisión: </t>
  </si>
  <si>
    <t xml:space="preserve">Fecha de Recepción:                                                                                                                </t>
  </si>
  <si>
    <t xml:space="preserve">                                                                                                           Unidad de Revision de Cuentas</t>
  </si>
  <si>
    <t>Unidad de Auditoria Interna</t>
  </si>
  <si>
    <t>Revisado por:</t>
  </si>
  <si>
    <t xml:space="preserve">       Preparado por                                                                          Revisado Por</t>
  </si>
  <si>
    <t>Disponibles a la Fecha</t>
  </si>
  <si>
    <t>Menos Gastos Reponibles</t>
  </si>
  <si>
    <t>Monto del Fondo</t>
  </si>
  <si>
    <t>BALANCE ANTERIOR</t>
  </si>
  <si>
    <t>TOTAL GASTOS REPONIBLES</t>
  </si>
  <si>
    <t>Productos y útiles varios n.i.p.</t>
  </si>
  <si>
    <t>0 1</t>
  </si>
  <si>
    <t>Accesorios</t>
  </si>
  <si>
    <t>0 2</t>
  </si>
  <si>
    <t>Repuestos</t>
  </si>
  <si>
    <t>Repuestos y accesorios menores</t>
  </si>
  <si>
    <t>Productos eléctricos y afines</t>
  </si>
  <si>
    <t>Útiles de cocina y comedor</t>
  </si>
  <si>
    <t>Útiles menores médico quirúrgicos y de Laboratorio</t>
  </si>
  <si>
    <t>Material para limpieza</t>
  </si>
  <si>
    <t>PRODUCTOS Y UTILES VARIOS</t>
  </si>
  <si>
    <t>Otros Productos Quimicos y Conexos</t>
  </si>
  <si>
    <t>99</t>
  </si>
  <si>
    <t>Pintura, lacas, barnices, diluyentes y absorbentes p/pinturas</t>
  </si>
  <si>
    <t>0 6</t>
  </si>
  <si>
    <t>Insecticidas, fumigantes y otros</t>
  </si>
  <si>
    <t>0 5</t>
  </si>
  <si>
    <t>0 3</t>
  </si>
  <si>
    <t>Productos fotoquímicos</t>
  </si>
  <si>
    <t>Productos químicos y conexos</t>
  </si>
  <si>
    <t>Lubricantes</t>
  </si>
  <si>
    <t>Aceites y grasas</t>
  </si>
  <si>
    <t>Gas GLP</t>
  </si>
  <si>
    <t>0 4</t>
  </si>
  <si>
    <t>Gasoil</t>
  </si>
  <si>
    <t>Gasolina</t>
  </si>
  <si>
    <t>Combustibles y lubricantes</t>
  </si>
  <si>
    <t xml:space="preserve">COMBS., LUBRICS., PRODS. QUIMICOS Y CONEXOS </t>
  </si>
  <si>
    <t>Otros minerales</t>
  </si>
  <si>
    <t>0 7</t>
  </si>
  <si>
    <t>Carbón mineral</t>
  </si>
  <si>
    <t>Minerales metalíferos</t>
  </si>
  <si>
    <t>Minerales</t>
  </si>
  <si>
    <t>Accesorios de metal</t>
  </si>
  <si>
    <t>Productos de hojalata</t>
  </si>
  <si>
    <t>Herramientas menores</t>
  </si>
  <si>
    <t>Productos metálicos y sus derivados</t>
  </si>
  <si>
    <t>Productos de porcelana</t>
  </si>
  <si>
    <t>Productos de loza</t>
  </si>
  <si>
    <t>Productos de vidrio</t>
  </si>
  <si>
    <t>Productos de vidrio, loza y porcelana</t>
  </si>
  <si>
    <t>Productos de arcilla y derivados</t>
  </si>
  <si>
    <t>Productos de yeso</t>
  </si>
  <si>
    <t>Productos de asbestos</t>
  </si>
  <si>
    <t>Productos de cal</t>
  </si>
  <si>
    <t>Productos de cemento</t>
  </si>
  <si>
    <t>Prodcs.de cemento, cal asbesto, yeso y arcilla</t>
  </si>
  <si>
    <t>PRODS. DE MINERALES, METALICOS Y NO METALICOS</t>
  </si>
  <si>
    <t>Artículos de plástico</t>
  </si>
  <si>
    <t>Artículos de caucho</t>
  </si>
  <si>
    <t>Llantas y neumáticos</t>
  </si>
  <si>
    <t>Artículos de cuero</t>
  </si>
  <si>
    <t>Cueros y pieles</t>
  </si>
  <si>
    <t>PRODUCTOS DE CUERO, CAUCHO Y PLASTICOS</t>
  </si>
  <si>
    <t>Productos medicinales para uso humano</t>
  </si>
  <si>
    <t>PRODUCTOS FARMACEUTICOS</t>
  </si>
  <si>
    <t>Textos de enseñanzas</t>
  </si>
  <si>
    <t>Libros, revistas y periódicos</t>
  </si>
  <si>
    <t>Productos de artes gráficas</t>
  </si>
  <si>
    <t>Papel de escritorio</t>
  </si>
  <si>
    <t>PRODUCTOS DE PAPEL, CARTON E IMPRESOS</t>
  </si>
  <si>
    <t>Prendas de vestir</t>
  </si>
  <si>
    <t>Acabados textiles</t>
  </si>
  <si>
    <t>Hilados y telas</t>
  </si>
  <si>
    <t>TEXTILES Y VESTUARIOS</t>
  </si>
  <si>
    <t>02</t>
  </si>
  <si>
    <t>01</t>
  </si>
  <si>
    <t>Alimentos y bebidas para personas</t>
  </si>
  <si>
    <t>ALIMENTOS Y PRODUCTOS AGROFORESTALES</t>
  </si>
  <si>
    <t>MATERIALES Y SUMINISTROS</t>
  </si>
  <si>
    <t>Servicios de alimentación</t>
  </si>
  <si>
    <t>OTRAS CONTRATACIONES DE SERVICIOS</t>
  </si>
  <si>
    <t>Tasas</t>
  </si>
  <si>
    <t>Derechos</t>
  </si>
  <si>
    <t>Impuestos</t>
  </si>
  <si>
    <t>Impuestos, derechos y tasas</t>
  </si>
  <si>
    <t xml:space="preserve"> Otros servicios técnicos profesionales</t>
  </si>
  <si>
    <t xml:space="preserve"> Servicios de capacitación</t>
  </si>
  <si>
    <t xml:space="preserve"> Servicios jurídicos</t>
  </si>
  <si>
    <t>Servicios técnicos y profesionales</t>
  </si>
  <si>
    <t>Festividades</t>
  </si>
  <si>
    <t xml:space="preserve"> Eventos generales</t>
  </si>
  <si>
    <t>Organización de eventos y festividades</t>
  </si>
  <si>
    <t>Limpieza e higiene</t>
  </si>
  <si>
    <t>Lavandería</t>
  </si>
  <si>
    <t>Fumigación</t>
  </si>
  <si>
    <t>Fumigación, lavandería, limpieza e higiene</t>
  </si>
  <si>
    <t>Servicios funerarios y gastos conexos</t>
  </si>
  <si>
    <t xml:space="preserve">Servicios sanitarios, médicos y veterinarios </t>
  </si>
  <si>
    <t>Comisiones y gastos bancarios</t>
  </si>
  <si>
    <t>Gastos judiciales</t>
  </si>
  <si>
    <t>OTROS SERVICIOS NO PERSONALES</t>
  </si>
  <si>
    <t>0 8</t>
  </si>
  <si>
    <t xml:space="preserve"> Mant. y rep. eqs. Transporte, tracción y elevación</t>
  </si>
  <si>
    <t xml:space="preserve"> Mantenimiento y Reparación de Equipos de Comunicación</t>
  </si>
  <si>
    <t xml:space="preserve"> Mant. y rep. equipos Medicos, sanitarios y de laboratorios</t>
  </si>
  <si>
    <t>Mantenimiento y Reparación de maquinarias y equipos</t>
  </si>
  <si>
    <t>Otros mat. Rep. y sus derivados, no identificados anteriormente</t>
  </si>
  <si>
    <t>07</t>
  </si>
  <si>
    <t>Mantenimiento y Reparación de Instalaciones Electricas</t>
  </si>
  <si>
    <t>06</t>
  </si>
  <si>
    <t>Mantenimiento y Reparaciones Menores en Edificaciones</t>
  </si>
  <si>
    <t>SERV. DE CONS. REPARS. MENORES E INST. TEMPORALES</t>
  </si>
  <si>
    <t>Seguro de bienes muebles</t>
  </si>
  <si>
    <t>Seguro de bienes inmuebles y de infraestructura</t>
  </si>
  <si>
    <t>SEGUROS</t>
  </si>
  <si>
    <t>Otros alquileres y Arrendamientos por derecho de uso</t>
  </si>
  <si>
    <t>Alquileres eqs. de transporte, tracción y elevación</t>
  </si>
  <si>
    <t>Alquiler de equipos medicos, sanitarios y de laboratorios</t>
  </si>
  <si>
    <t>Alquiler de equipos de oficina y muebles</t>
  </si>
  <si>
    <t>Alquiler de equipos de comunicación</t>
  </si>
  <si>
    <t>Alquiler de equipos educacionales</t>
  </si>
  <si>
    <t>Alquileres de maquinarias y equipos</t>
  </si>
  <si>
    <t xml:space="preserve"> Alquileres y rentas de edificios y locales</t>
  </si>
  <si>
    <t xml:space="preserve"> ALQUILERES Y RENTAS</t>
  </si>
  <si>
    <t xml:space="preserve"> Peaje</t>
  </si>
  <si>
    <t xml:space="preserve"> Almacenaje</t>
  </si>
  <si>
    <t>Fletes</t>
  </si>
  <si>
    <t>Pasajes y Gastos de Transporte</t>
  </si>
  <si>
    <t>TRANSPORTE Y ALMACENAJE</t>
  </si>
  <si>
    <t>Viáticos fuera del país</t>
  </si>
  <si>
    <t>Viáticos dentro del País</t>
  </si>
  <si>
    <t>VIATICOS</t>
  </si>
  <si>
    <t>Impresión, Encuadernación y Rotulación</t>
  </si>
  <si>
    <t>Publicidad y Propaganda</t>
  </si>
  <si>
    <t>PUBLICIDAD, IMPRESIÓN Y ENCUADERNACION</t>
  </si>
  <si>
    <t>Recolección de residuos sólidos</t>
  </si>
  <si>
    <t>Agua</t>
  </si>
  <si>
    <t>Energía eléctrica</t>
  </si>
  <si>
    <t>Electricidad</t>
  </si>
  <si>
    <t>Servicios de internet y televisión por cable</t>
  </si>
  <si>
    <t>Telefax y correos</t>
  </si>
  <si>
    <t>Teléfono local</t>
  </si>
  <si>
    <t>Servicios telefónicos de larga distancia</t>
  </si>
  <si>
    <t xml:space="preserve"> Radiocomunicación</t>
  </si>
  <si>
    <t>SERVICIOS BASICOS</t>
  </si>
  <si>
    <t>SERVICIOS NO PERSONALES</t>
  </si>
  <si>
    <t>%</t>
  </si>
  <si>
    <t>Auxiliar</t>
  </si>
  <si>
    <t>Sub Cuenta</t>
  </si>
  <si>
    <t>Cuenta</t>
  </si>
  <si>
    <t>Objeto</t>
  </si>
  <si>
    <t xml:space="preserve">TOTALES RD$ </t>
  </si>
  <si>
    <t>Descripción Cuenta</t>
  </si>
  <si>
    <t>Subcuenta</t>
  </si>
  <si>
    <t>Tipo</t>
  </si>
  <si>
    <t xml:space="preserve">Monto de Cheques Emitidos :    </t>
  </si>
  <si>
    <t xml:space="preserve">Monto de Caja Chica a Reponer: </t>
  </si>
  <si>
    <t xml:space="preserve">No. Del Ultimo Recibo de Caja Chica :  </t>
  </si>
  <si>
    <t xml:space="preserve">No. Del Primer Recibo de Caja Chica :  </t>
  </si>
  <si>
    <t xml:space="preserve">No. Del Ultima transf. O Ck. : </t>
  </si>
  <si>
    <t xml:space="preserve">No. Del Primer transf. : </t>
  </si>
  <si>
    <t xml:space="preserve">Monto a Reponer :  </t>
  </si>
  <si>
    <t xml:space="preserve">Monto del Fondo :  </t>
  </si>
  <si>
    <t xml:space="preserve">  I</t>
  </si>
  <si>
    <t>No. Fondo</t>
  </si>
  <si>
    <t xml:space="preserve">Municipio :  </t>
  </si>
  <si>
    <t xml:space="preserve">Establecimiento :  </t>
  </si>
  <si>
    <t>Consolidado de Gasto del Fondo Reponible</t>
  </si>
  <si>
    <t>SERVICIO NACIONAL DE SALUD</t>
  </si>
  <si>
    <t>D E S G L O S E    D E    L A S    C U E N T A S</t>
  </si>
  <si>
    <t>1% a ser asignado durante el ejercicio para inversión por calamidad pública</t>
  </si>
  <si>
    <t>`01</t>
  </si>
  <si>
    <t>5% a ser asignado durante el ejercicio para inversión</t>
  </si>
  <si>
    <t>Gastos a Ser Asignados Durante el Ejercicio para Inversión (Art. 32 Y 33 Ley 423-06)</t>
  </si>
  <si>
    <t>Construcciones en bienes de uso privado concesionados</t>
  </si>
  <si>
    <t>Construcciones en bienes de uso público concesionados</t>
  </si>
  <si>
    <t>Construcciones En Bienes Concesionados</t>
  </si>
  <si>
    <t>Obras en plantas industriales, hidrocarburos y minas</t>
  </si>
  <si>
    <t>Obras en cementerios</t>
  </si>
  <si>
    <t>Obras urbanísticas</t>
  </si>
  <si>
    <t>Infraestructura y plantaciones agrícolas</t>
  </si>
  <si>
    <t>Infraestructura marítima y aérea</t>
  </si>
  <si>
    <t>Infraestructura terrestre y obras anexas</t>
  </si>
  <si>
    <t>Obras de telecomunicaciones</t>
  </si>
  <si>
    <t>Obras de Energía</t>
  </si>
  <si>
    <t>Obras Hidráulicas Y Sanitarias</t>
  </si>
  <si>
    <t>Infraestructura</t>
  </si>
  <si>
    <t>Mejoras de tierras y terrenos</t>
  </si>
  <si>
    <t>Obras para edificación de otras estructuras</t>
  </si>
  <si>
    <t>Obras para edificación no residencial</t>
  </si>
  <si>
    <t>Obras para edificación residencial (viviendas)</t>
  </si>
  <si>
    <t>Obras En Edificaciones</t>
  </si>
  <si>
    <t>Obras</t>
  </si>
  <si>
    <t>Otras estructuras</t>
  </si>
  <si>
    <t>Objetos del patrimonio culyural</t>
  </si>
  <si>
    <t>03</t>
  </si>
  <si>
    <t>Antiguedades, bienes artisticos y otros objetos de arte</t>
  </si>
  <si>
    <t>Metales y piedras preciosas</t>
  </si>
  <si>
    <t>Objetos de valor</t>
  </si>
  <si>
    <t>Tierras</t>
  </si>
  <si>
    <t>Terrenos</t>
  </si>
  <si>
    <t>Edificios no residenciales</t>
  </si>
  <si>
    <t>Edificios residenciales (viviendas)</t>
  </si>
  <si>
    <t>Bienes Inmuebles</t>
  </si>
  <si>
    <t>Otros activos intangibles</t>
  </si>
  <si>
    <t>Comerciales</t>
  </si>
  <si>
    <t>`04</t>
  </si>
  <si>
    <t>Industriales</t>
  </si>
  <si>
    <t>`03</t>
  </si>
  <si>
    <t>Intelectuales</t>
  </si>
  <si>
    <t>`02</t>
  </si>
  <si>
    <t>Concesiones</t>
  </si>
  <si>
    <t>Marcas y patentes</t>
  </si>
  <si>
    <t>Estudios de preinversión</t>
  </si>
  <si>
    <t>Originales para esparcimiento, literarios o artísticos</t>
  </si>
  <si>
    <t>Base de datos</t>
  </si>
  <si>
    <t>Programas de informática</t>
  </si>
  <si>
    <t>Programas de informática y base de datos</t>
  </si>
  <si>
    <t>Exploración y evaluación minera</t>
  </si>
  <si>
    <t>Investigación y desarrollo</t>
  </si>
  <si>
    <t>Bienes Intangibles</t>
  </si>
  <si>
    <t>Árboles, cultivos y plantas que generan productos recurrentes</t>
  </si>
  <si>
    <t>Especies menores y de zoológico</t>
  </si>
  <si>
    <t>Equinos</t>
  </si>
  <si>
    <t>Peces y acuicultura</t>
  </si>
  <si>
    <t>Ovinos y caprinos</t>
  </si>
  <si>
    <t>Aves</t>
  </si>
  <si>
    <t>Porcinos</t>
  </si>
  <si>
    <t>Bovinos</t>
  </si>
  <si>
    <t>Activos Biológicos Cultivables</t>
  </si>
  <si>
    <t>Equipos de Seguridad</t>
  </si>
  <si>
    <t>Equipos De Defensa</t>
  </si>
  <si>
    <t>Equipos De Defensa Y Seguridad</t>
  </si>
  <si>
    <t>Otros equipos</t>
  </si>
  <si>
    <t>Equipo de comunicación, telecomunicaciones y señalamiento</t>
  </si>
  <si>
    <t>Maquinaria y equipo de construcción</t>
  </si>
  <si>
    <t>Maquinaria y equipo industrial</t>
  </si>
  <si>
    <t>Maquinaria y equipo agropecuario</t>
  </si>
  <si>
    <t>Maquinaria, Otros Equipos y Herramientas</t>
  </si>
  <si>
    <t>Otros equipos de transporte</t>
  </si>
  <si>
    <t>Equipo de elevación</t>
  </si>
  <si>
    <t>Equipo de tracción</t>
  </si>
  <si>
    <t>Embarcaciones</t>
  </si>
  <si>
    <t>Equipo ferroviario</t>
  </si>
  <si>
    <t>Equipo aeronáutico</t>
  </si>
  <si>
    <t>Carrocerías y remolques</t>
  </si>
  <si>
    <t>Automóviles y camiones</t>
  </si>
  <si>
    <t>Vehículos y Equipo de Transporte, Tracción y Elevación</t>
  </si>
  <si>
    <t>Equipo veterinario</t>
  </si>
  <si>
    <t>Instrumental médico y de laboratorio</t>
  </si>
  <si>
    <t>Equipo médico y de laboratorio</t>
  </si>
  <si>
    <t>Equipo e Instrumental, Científico Y Laboratorio</t>
  </si>
  <si>
    <t>Cámaras fotográficas y de video</t>
  </si>
  <si>
    <t>Aparatos deportivos</t>
  </si>
  <si>
    <t>Equipos y aparatos audiovisuales</t>
  </si>
  <si>
    <t>Otros mobiliarios y equipos no identificados precedentemente</t>
  </si>
  <si>
    <t>Electrodomésticos</t>
  </si>
  <si>
    <t>Muebles de alojamiento, excepto de oficina y estantería</t>
  </si>
  <si>
    <t>Mobiliario Y Equipo</t>
  </si>
  <si>
    <t>Bienes Muebles, Inmuebles e Intangibles</t>
  </si>
  <si>
    <t>Subsidios para viviendas económicas</t>
  </si>
  <si>
    <t>05</t>
  </si>
  <si>
    <t>Subsidio obreros portuarios Ley 199-02</t>
  </si>
  <si>
    <t>04</t>
  </si>
  <si>
    <t>Programa de repitencia escolar</t>
  </si>
  <si>
    <t>Ayudas y donaciones ocasionales a hogares y personas</t>
  </si>
  <si>
    <t>Ayudas y donaciones programadas a hogares y personas</t>
  </si>
  <si>
    <t>Ayudas y donaciones a personas</t>
  </si>
  <si>
    <t xml:space="preserve">Accesorios     </t>
  </si>
  <si>
    <t xml:space="preserve">Repuestos   </t>
  </si>
  <si>
    <t>Productos y útiles veterinarios</t>
  </si>
  <si>
    <t>Útiles destinados a actividades deportivas y recreativas</t>
  </si>
  <si>
    <t>Útiles menores médico quirúrgicos</t>
  </si>
  <si>
    <t>Productos y Útiles Varios</t>
  </si>
  <si>
    <t>1% a ser asignados durante el ej. para gastos corrientes por calamidad pública</t>
  </si>
  <si>
    <t>5% a ser asignados durante el ejercicio para gastos corrientes</t>
  </si>
  <si>
    <t>Gastos a ser Asignados Durante el Ejercicio (ART. 32 Y 33 Ley 423-06)</t>
  </si>
  <si>
    <t>Pinturas, Lacas, Barnices, Diluyentes y Absorbentes para Pintura</t>
  </si>
  <si>
    <t>Insecticidas, Fumigantes y Otros</t>
  </si>
  <si>
    <t>Abonos y Fertilizantes</t>
  </si>
  <si>
    <t>Productos Fotoquímicos</t>
  </si>
  <si>
    <t>Productos explosivos y Pirotecnia</t>
  </si>
  <si>
    <t>Gas Natural</t>
  </si>
  <si>
    <t>Aceites y Grasas</t>
  </si>
  <si>
    <t>Kerosén</t>
  </si>
  <si>
    <t>Combustibles, Lubricantes, Productos Químicos y Conexos</t>
  </si>
  <si>
    <t>Otros Productos Minerales no metálicos</t>
  </si>
  <si>
    <t>Productos abrasivos</t>
  </si>
  <si>
    <t>Productos aislantes</t>
  </si>
  <si>
    <t>Piedra, arcilla y arena</t>
  </si>
  <si>
    <t>Petróleo crudo</t>
  </si>
  <si>
    <t>Productos de cemento, cal, asbesto, yeso y arcilla</t>
  </si>
  <si>
    <t>Productos de Minerales, Metálicos y No Metálicos</t>
  </si>
  <si>
    <t>Productos de Cuero, Caucho y Plásticos</t>
  </si>
  <si>
    <t>Productos medicinales para uso veterinario</t>
  </si>
  <si>
    <t>Productos Farmacéuticos</t>
  </si>
  <si>
    <t>Especies timbrados y valoradas</t>
  </si>
  <si>
    <t>Textos de enseñanza</t>
  </si>
  <si>
    <t>Productos de Papel, Cartón e Impresos</t>
  </si>
  <si>
    <t>Textiles y Vestuarios</t>
  </si>
  <si>
    <t>Madera, corcho y sus manufacturas</t>
  </si>
  <si>
    <t>Productos forestales</t>
  </si>
  <si>
    <t>Productos agrícolas</t>
  </si>
  <si>
    <t>Productos pecuarios</t>
  </si>
  <si>
    <t>Productos agroforestales y pecuarios</t>
  </si>
  <si>
    <t>Alimentos para animales</t>
  </si>
  <si>
    <t>Desayuno escolar</t>
  </si>
  <si>
    <t>Alimentos y Productos Agroforestales</t>
  </si>
  <si>
    <t>Materiales y Suministros</t>
  </si>
  <si>
    <t>Otras Contrataciones de Servicios</t>
  </si>
  <si>
    <t>Otros servicios técnicos profesionales</t>
  </si>
  <si>
    <t>Servicios de informática y sistemas computarizados</t>
  </si>
  <si>
    <t>Servicios de capacitación</t>
  </si>
  <si>
    <t>Servicios de contabilidad y auditoria</t>
  </si>
  <si>
    <t>Servicios jurídicos</t>
  </si>
  <si>
    <t>Estudios, investigaciones y análisis de factibilidad</t>
  </si>
  <si>
    <t>Servicios Técnicos y Profesionales</t>
  </si>
  <si>
    <t>Actuaciones artísticas</t>
  </si>
  <si>
    <t>Actuaciones deportivas</t>
  </si>
  <si>
    <t>Eventos generales</t>
  </si>
  <si>
    <t>Servicios sanitarios médicos y veterinarios</t>
  </si>
  <si>
    <t>Otros Servicios No Personales</t>
  </si>
  <si>
    <t>Instalaciones temporales</t>
  </si>
  <si>
    <t>Otros servicios de mantenimiento y reparacion de maquinaria y equipos, no identificados anteriormente</t>
  </si>
  <si>
    <t>Servicios de Mant. Reparacion, desmonte e instalacion</t>
  </si>
  <si>
    <t>08</t>
  </si>
  <si>
    <t xml:space="preserve">Mant. Y reparacion de equipos industriales y produccion </t>
  </si>
  <si>
    <t>Mantenimiento y reparación de equipos de transporte, tracción y elevación</t>
  </si>
  <si>
    <t>Mantenimiento y reparación de equipo de comunicación</t>
  </si>
  <si>
    <t>Mantenimiento y reparación de equipos sanitarios y de laboratorio</t>
  </si>
  <si>
    <t>Mantenimiento y reparación de equipo educacional</t>
  </si>
  <si>
    <t>Mantenimiento y reparación de equipo de oficina y muebles</t>
  </si>
  <si>
    <t>Reparaciones de maquinarias y equipos</t>
  </si>
  <si>
    <t>Otros mantenimientos, reparaciones y sus derivados, no identificados precedentemente</t>
  </si>
  <si>
    <t>Instalaciones eléctricas</t>
  </si>
  <si>
    <t>Obras en bienes de dominio público</t>
  </si>
  <si>
    <t>Mantenimiento y reparación de obras civiles en instalaciones varias</t>
  </si>
  <si>
    <t>Limpieza, desmalezamiento de tierras y terrenos</t>
  </si>
  <si>
    <t>Servicios especiales de mantenimiento y reparación</t>
  </si>
  <si>
    <t>Obras menores en edificaciones</t>
  </si>
  <si>
    <t>Obras Menores</t>
  </si>
  <si>
    <t>Servicios de Conservación, Reparaciones Menores e Instalaciones Temporales</t>
  </si>
  <si>
    <t>Seguros de la producción agrícola</t>
  </si>
  <si>
    <t>Seguros de personas</t>
  </si>
  <si>
    <t>Seguro de bienes inmuebles e infraestructura</t>
  </si>
  <si>
    <t>Seguros</t>
  </si>
  <si>
    <t>Otros alquileres</t>
  </si>
  <si>
    <t>Alquileres de equipos de construcción y movimiento de tierras</t>
  </si>
  <si>
    <t>Alquileres de terrenos</t>
  </si>
  <si>
    <t>Alquiler de tierras</t>
  </si>
  <si>
    <t>Alquileres de equipos de transporte, tracción y elevación</t>
  </si>
  <si>
    <t>Alquiler de equipos sanitarios y de laboratorios</t>
  </si>
  <si>
    <t>Alquiler de equipo de oficina y muebles</t>
  </si>
  <si>
    <t>Alquiler de equipo de comunicación</t>
  </si>
  <si>
    <t>Alquiler de equipo educacional</t>
  </si>
  <si>
    <t>Alquileres de equipos de producción</t>
  </si>
  <si>
    <t>Alquileres y rentas de edificios y locales</t>
  </si>
  <si>
    <t>Alquileres y Rentas</t>
  </si>
  <si>
    <t>Peaje</t>
  </si>
  <si>
    <t>Almacenaje</t>
  </si>
  <si>
    <t>Pasajes</t>
  </si>
  <si>
    <t>Transporte y Almacenaje</t>
  </si>
  <si>
    <t>Viáticos dentro del país</t>
  </si>
  <si>
    <t>Viáticos</t>
  </si>
  <si>
    <t>Impresión y encuadernación</t>
  </si>
  <si>
    <t>Publicidad y propaganda</t>
  </si>
  <si>
    <t>Publicidad Impresión y Encuadernación</t>
  </si>
  <si>
    <t>Electricidad no cortable</t>
  </si>
  <si>
    <t>Servicio de Internet y televisión por cable</t>
  </si>
  <si>
    <t>Servicios telefónico de larga distancia</t>
  </si>
  <si>
    <t>Radiocomunicación</t>
  </si>
  <si>
    <t>Servicios Básicos</t>
  </si>
  <si>
    <t>Servicios No Personales</t>
  </si>
  <si>
    <t>Contribuciones al plan de retiro complementario</t>
  </si>
  <si>
    <t>Contribuciones al seguro de riesgo laboral</t>
  </si>
  <si>
    <t>Contribuciones al seguro de pensiones</t>
  </si>
  <si>
    <t>Contribuciones al seguro de salud</t>
  </si>
  <si>
    <t>Contribuciones a la Seguridad Social y Riesgo Laboral</t>
  </si>
  <si>
    <t>Gratificaciones por aniversario de institución</t>
  </si>
  <si>
    <t>Gratificaciones por pasantías</t>
  </si>
  <si>
    <t>Bono escolar</t>
  </si>
  <si>
    <t>Otras Gratificaciones y Bonificaciones</t>
  </si>
  <si>
    <t>Bonificaciones</t>
  </si>
  <si>
    <t>Gratificaciones y Bonificaciones</t>
  </si>
  <si>
    <t>Gastos de representación en el exterior</t>
  </si>
  <si>
    <t>Gastos de representación en el país</t>
  </si>
  <si>
    <t>Gastos de representación</t>
  </si>
  <si>
    <t>Dietas en el exterior</t>
  </si>
  <si>
    <t>Dietas en el país</t>
  </si>
  <si>
    <t>Dietas</t>
  </si>
  <si>
    <t>Dietas y Gastos de Representación</t>
  </si>
  <si>
    <t>09</t>
  </si>
  <si>
    <t>Compensaciones especiales</t>
  </si>
  <si>
    <t>Compensación por distancia</t>
  </si>
  <si>
    <t>Compensación servicios de Seguridad</t>
  </si>
  <si>
    <t>Prima de transporte</t>
  </si>
  <si>
    <t>Compensación por gastos de alimentación</t>
  </si>
  <si>
    <t>Compensación</t>
  </si>
  <si>
    <t>Primas por antigüedad</t>
  </si>
  <si>
    <t>Sobresueldos</t>
  </si>
  <si>
    <t>Proporción de vacaciones no disfrutadas</t>
  </si>
  <si>
    <t>Prestación laboral por desvinculación</t>
  </si>
  <si>
    <t>Pago de porcentaje por desvinculación de cargo</t>
  </si>
  <si>
    <t>Sueldos al personal fijo en trámite de pensiones</t>
  </si>
  <si>
    <t xml:space="preserve"> Jornales</t>
  </si>
  <si>
    <t>Sueldo al personal nominal en período probatorio</t>
  </si>
  <si>
    <t>Suplencias</t>
  </si>
  <si>
    <t>Remuneraciones al personal con carácter transitorio</t>
  </si>
  <si>
    <t>Incentivos y escalafón</t>
  </si>
  <si>
    <t>Nuevas plazas maestros</t>
  </si>
  <si>
    <t>Ascensos a militares</t>
  </si>
  <si>
    <t>Sueldos a médicos</t>
  </si>
  <si>
    <t>Remuneraciones al personal fijo</t>
  </si>
  <si>
    <t>Remuneraciones</t>
  </si>
  <si>
    <t>Servicios Personales</t>
  </si>
  <si>
    <t>Gastos</t>
  </si>
  <si>
    <t>Aportes Nomina SNS</t>
  </si>
  <si>
    <t>Venta de Servicios/    Otros Aportes</t>
  </si>
  <si>
    <t>Anticipo Financiero/  Transferencia</t>
  </si>
  <si>
    <t>Sub-Cuenta</t>
  </si>
  <si>
    <t>TOTAL</t>
  </si>
  <si>
    <t xml:space="preserve">Distribución del Gasto por Fuente de Financiamiento </t>
  </si>
  <si>
    <t>Descripción Gasto por Cuenta</t>
  </si>
  <si>
    <t>Código Presupuestario</t>
  </si>
  <si>
    <t>TOTAL INGRESOS RDS</t>
  </si>
  <si>
    <t>Venta de Servicios</t>
  </si>
  <si>
    <t>Transferencias Corrientes</t>
  </si>
  <si>
    <t>VS</t>
  </si>
  <si>
    <t>FR</t>
  </si>
  <si>
    <t>OBJETAL</t>
  </si>
  <si>
    <t>Otros Aportes</t>
  </si>
  <si>
    <t>Anticipo Financiero</t>
  </si>
  <si>
    <t>2.- Ingresos por Fuente / Cuenta</t>
  </si>
  <si>
    <t>1.- Balance Inicial / Fuente:</t>
  </si>
  <si>
    <t>Ingresos Generales:</t>
  </si>
  <si>
    <t>Consolidado de Ingresos y Gastos por Fuente de Financiamiento</t>
  </si>
  <si>
    <t>Servicio Nacional de Salud</t>
  </si>
  <si>
    <t>Form. No.6 SRS</t>
  </si>
  <si>
    <t>Nota:</t>
  </si>
  <si>
    <t>Porciento</t>
  </si>
  <si>
    <t>Total General</t>
  </si>
  <si>
    <t>Total</t>
  </si>
  <si>
    <t>Otros  Egresos y Gastos</t>
  </si>
  <si>
    <t>Materiales de Limpieza e Higiene</t>
  </si>
  <si>
    <t>GLP</t>
  </si>
  <si>
    <t xml:space="preserve">Gasolina </t>
  </si>
  <si>
    <t>Articulos de Plasticos</t>
  </si>
  <si>
    <t>Productos de papel, carton e impesos</t>
  </si>
  <si>
    <t xml:space="preserve">Alimentos y Bebidas para Personas </t>
  </si>
  <si>
    <t xml:space="preserve">Materiales de Oficina, Impresión y Encuadernación  </t>
  </si>
  <si>
    <t xml:space="preserve">Comisiones y Gastos Bancarios </t>
  </si>
  <si>
    <t xml:space="preserve">Alquileres </t>
  </si>
  <si>
    <t>Transporte y almacenaje</t>
  </si>
  <si>
    <t xml:space="preserve">Viáticos </t>
  </si>
  <si>
    <t>Servicio Telefónico</t>
  </si>
  <si>
    <t xml:space="preserve">Servicios Personales </t>
  </si>
  <si>
    <t>Gastos Administrativos</t>
  </si>
  <si>
    <t xml:space="preserve">Productos Eléctricos y Afines </t>
  </si>
  <si>
    <t>Reparación y Mantenimiento Maquinaria y Eq.</t>
  </si>
  <si>
    <t>Mantenimiento de Equipos</t>
  </si>
  <si>
    <t>Reactivos e Insumos de Laboratorio</t>
  </si>
  <si>
    <t>Oxigeno</t>
  </si>
  <si>
    <t>Medicamentos e Insumos Médicos</t>
  </si>
  <si>
    <t>Atención Directa</t>
  </si>
  <si>
    <t xml:space="preserve"> VENTA SERVICIOS</t>
  </si>
  <si>
    <t>REPONIBLE</t>
  </si>
  <si>
    <t>DETALLE</t>
  </si>
  <si>
    <t>RESUMEN COMPARATIVO DE GASTOS ESPECIFICOS FONDO REPONIBLE Y VENTA DE SERVICIOS</t>
  </si>
  <si>
    <t xml:space="preserve">                                ANALISTA SENIOR</t>
  </si>
  <si>
    <t xml:space="preserve">                                                                          ANALISTA FINANCIERO</t>
  </si>
  <si>
    <t xml:space="preserve">     APROBADO POR. Xxx xxx</t>
  </si>
  <si>
    <t xml:space="preserve">                                                          MODIFICADO POR: xxx xxx</t>
  </si>
  <si>
    <t xml:space="preserve">  ESTAMOS ENVIANDO LA CANTIDAD DE (3) COPIAS DE TRANSF</t>
  </si>
  <si>
    <t>TOTAL EJECUTADO</t>
  </si>
  <si>
    <t xml:space="preserve"> DOCUMENTO DE RESPALDO</t>
  </si>
  <si>
    <t>TIPO DOC</t>
  </si>
  <si>
    <t>CONCEPTO</t>
  </si>
  <si>
    <t>VALOR NETO</t>
  </si>
  <si>
    <t>RETENCION</t>
  </si>
  <si>
    <t>MONTO RD$</t>
  </si>
  <si>
    <t>FECHA</t>
  </si>
  <si>
    <t>CK NO.</t>
  </si>
  <si>
    <t xml:space="preserve">BENEFICIARIO </t>
  </si>
  <si>
    <t>CEDULA/RNC</t>
  </si>
  <si>
    <t>Analista Financiero</t>
  </si>
  <si>
    <t>RD$</t>
  </si>
  <si>
    <t xml:space="preserve">COMISIONES BANCARIAS  </t>
  </si>
  <si>
    <t>MONTO A REPONER</t>
  </si>
  <si>
    <t xml:space="preserve">MENOS :TRANSF. DUPLICADA </t>
  </si>
  <si>
    <t>MONTO DEL AVISO:</t>
  </si>
  <si>
    <t xml:space="preserve">                                     </t>
  </si>
  <si>
    <t>ESTABLECIMIENTO:</t>
  </si>
  <si>
    <t xml:space="preserve">          SERVICIO NACIONAL DE SALUD</t>
  </si>
  <si>
    <t xml:space="preserve">Estas observaciones deben venir corregidas en la próxima cuenta </t>
  </si>
  <si>
    <t>OBSERVACIONES ACTUALES</t>
  </si>
  <si>
    <t>Firma Enc. Cuenta</t>
  </si>
  <si>
    <t>Fecha de Revision</t>
  </si>
  <si>
    <t>Fecha de Recepcion</t>
  </si>
  <si>
    <t>Dias Ciclo Reposicion</t>
  </si>
  <si>
    <t>Dias Liquidacion</t>
  </si>
  <si>
    <t xml:space="preserve"> </t>
  </si>
  <si>
    <t>Fecha Depósito Fondo Anterior</t>
  </si>
  <si>
    <t>Fecha Depósito este Fondo</t>
  </si>
  <si>
    <t>S/Analista</t>
  </si>
  <si>
    <t>Cant. Subcuentas/Auxiliares Afectados Según Establecimiento</t>
  </si>
  <si>
    <t>Porciento Deuda</t>
  </si>
  <si>
    <t>Monto Aumento/Disminución Deuda</t>
  </si>
  <si>
    <t>Deuda Mes Anteriores</t>
  </si>
  <si>
    <t>Deuda Reportada este mes</t>
  </si>
  <si>
    <t>Monto Pagado en Exceso</t>
  </si>
  <si>
    <t>Cant. Articulos con Alto Precio</t>
  </si>
  <si>
    <t>Monto Pagado Suplidores Infor.</t>
  </si>
  <si>
    <t>Cant. Suplidores Informales</t>
  </si>
  <si>
    <t>Monto Pagado a Suplidores</t>
  </si>
  <si>
    <t>Cantidad de Suplidores</t>
  </si>
  <si>
    <t>Monto Pagado Años Anteriores</t>
  </si>
  <si>
    <t>Monto Pagado de este Año</t>
  </si>
  <si>
    <t>No. Ultima Tranf. O Ck.</t>
  </si>
  <si>
    <t>No. 1er Tranf. O Ck.</t>
  </si>
  <si>
    <t>Cant. Transf. O Ck.  Emitidos</t>
  </si>
  <si>
    <t>Monto Transf. O Ck. Emitidos</t>
  </si>
  <si>
    <t>***</t>
  </si>
  <si>
    <t>No. Ultimo Recibo Caja Chica</t>
  </si>
  <si>
    <t>No. 1er Recibo Caja Chica</t>
  </si>
  <si>
    <t>Monto Caja Chica a Reponer</t>
  </si>
  <si>
    <t>Monto Fijo Caja Chica</t>
  </si>
  <si>
    <t xml:space="preserve">Monto a Reponer </t>
  </si>
  <si>
    <t>Año</t>
  </si>
  <si>
    <t>Fondo:</t>
  </si>
  <si>
    <t>Gerencia de Area:</t>
  </si>
  <si>
    <t>SRS</t>
  </si>
  <si>
    <t>Servicio Regional de Salud:</t>
  </si>
  <si>
    <t>Historial de Revisión Expediente de Liquidacion Fondos Reponible</t>
  </si>
  <si>
    <t>TRANSF NO.</t>
  </si>
  <si>
    <t>VALOR</t>
  </si>
  <si>
    <t>AÑOS ANTERIORES</t>
  </si>
  <si>
    <t>Proveedor Informal</t>
  </si>
  <si>
    <t>Incentivo por Rendimieto Individual</t>
  </si>
  <si>
    <t>11</t>
  </si>
  <si>
    <t>Productos Químicos de uso Personal y Laboratorio</t>
  </si>
  <si>
    <t>Productos químicos de uso personal y de laboratorio</t>
  </si>
  <si>
    <t>9 9</t>
  </si>
  <si>
    <t>Cant. Ordenes de compras efectuadas</t>
  </si>
  <si>
    <t>Monto ordenes compras efectuadas</t>
  </si>
  <si>
    <t>Contraseña: 1234</t>
  </si>
  <si>
    <t>Contraseña: 0001</t>
  </si>
  <si>
    <t>Personal de carácter eventual</t>
  </si>
  <si>
    <t xml:space="preserve">Servicios de alimentación </t>
  </si>
  <si>
    <t>Servicios de catering</t>
  </si>
  <si>
    <t>Fecha:</t>
  </si>
  <si>
    <t>Fondo no:</t>
  </si>
  <si>
    <t>Fondo no.:</t>
  </si>
  <si>
    <t>Nuevas plazas a médicos</t>
  </si>
  <si>
    <t xml:space="preserve"> Sueldos a empleados fijos</t>
  </si>
  <si>
    <t>Empleados temporales</t>
  </si>
  <si>
    <t>Interinato</t>
  </si>
  <si>
    <t>Sueldo anual no. 13</t>
  </si>
  <si>
    <t>Prestaciones económinas</t>
  </si>
  <si>
    <t>Pago de horas extraordinarias</t>
  </si>
  <si>
    <t>Bono por desempeño a servidores de carrera</t>
  </si>
  <si>
    <t>Compensacion por cumplimiento de indicadores</t>
  </si>
  <si>
    <t>Alquileres de equipos electricos (plantas)</t>
  </si>
  <si>
    <t>Alquiler de equipo de tecnologia y almacenamiento de datos</t>
  </si>
  <si>
    <t>Derechos de uso</t>
  </si>
  <si>
    <t>Licencias informaticas</t>
  </si>
  <si>
    <t>Limpieza y desmalezamiento de tierras y terrenos</t>
  </si>
  <si>
    <t xml:space="preserve">Mant., Reparac. y Servicios de Pintura y sus Derivados </t>
  </si>
  <si>
    <t>Mantenimiento, reparacion, servicios de pintura y sus derivados</t>
  </si>
  <si>
    <t>Mantenimiento y rep. de equipo de tecnologia e informatica</t>
  </si>
  <si>
    <t xml:space="preserve"> Mant. y rep. equipos de tecnologia e informatica</t>
  </si>
  <si>
    <t xml:space="preserve"> Servicios de contabilidad y auditoria</t>
  </si>
  <si>
    <t xml:space="preserve"> Servicioss de informática y sistemas computarizados</t>
  </si>
  <si>
    <t>Papel y cartón</t>
  </si>
  <si>
    <t>Otros productos minerales no metálicos</t>
  </si>
  <si>
    <t>Otros productos no metálicos</t>
  </si>
  <si>
    <t>Útiles y materiales de limpieza e higiene</t>
  </si>
  <si>
    <t>Útiles y materiales de limpieza e higiene personal</t>
  </si>
  <si>
    <t>Útiles y materiales de escritorio, oficina e informática</t>
  </si>
  <si>
    <t>Útiles de escritorio, oficina, informática, escolares y de enseñanza</t>
  </si>
  <si>
    <t>Productos y útiles e defensa y seguridad</t>
  </si>
  <si>
    <t>Muebles, equipos de oficina y estantería</t>
  </si>
  <si>
    <t>Equipo de tecnologia de la informacion y comunicación</t>
  </si>
  <si>
    <t>Mobiliario y equipo educacional y recreativo</t>
  </si>
  <si>
    <t>Mobiliario y Eq. de Audio, Audiovisual, Recreativo y Educacional</t>
  </si>
  <si>
    <t>Equipo e instrumentos de medición científica</t>
  </si>
  <si>
    <t>Sistemas y equipos de climatización</t>
  </si>
  <si>
    <t>Equipo de generación eléctrica y a fines</t>
  </si>
  <si>
    <t>Máquinas-herramientas</t>
  </si>
  <si>
    <t>Otros activos que generan producción recurrente</t>
  </si>
  <si>
    <t>Adquisición de mejoras residenciales</t>
  </si>
  <si>
    <t>Adquisición de mejoras no residenciales</t>
  </si>
  <si>
    <t>Alquiler de equipos de tecnologia y almacenamiento de datos</t>
  </si>
  <si>
    <t xml:space="preserve"> Contratación de Mantenimiento y Reparaciones Menores</t>
  </si>
  <si>
    <t>Mant. Y rep. De muebles y equipos de oficina</t>
  </si>
  <si>
    <t xml:space="preserve"> Mant. y Reparación de Equipos Industriales y Producción</t>
  </si>
  <si>
    <t xml:space="preserve"> Servicios de mant., rep., desmonte e instalación</t>
  </si>
  <si>
    <t xml:space="preserve"> Otros serv. de mant. y rep. de maq. y eq., no identificados anteriormente</t>
  </si>
  <si>
    <t xml:space="preserve"> Instalaciones temporales</t>
  </si>
  <si>
    <t xml:space="preserve"> Artículos de caucho</t>
  </si>
  <si>
    <t xml:space="preserve"> Artículos de plástico</t>
  </si>
  <si>
    <t>Licencias intelectuales, industriales y comerciales</t>
  </si>
  <si>
    <t>Direccion de Fiscalizacion</t>
  </si>
  <si>
    <t>Direccion de Fiscalización</t>
  </si>
  <si>
    <t>Dirección de Fiscalización</t>
  </si>
  <si>
    <t>Dirección de Fizcalización</t>
  </si>
  <si>
    <t>Gastos Inversion y Capital</t>
  </si>
  <si>
    <t>Servicios Basicos (electricidad, agua y residuos solidos)</t>
  </si>
  <si>
    <t>Dinorah Cuevas</t>
  </si>
  <si>
    <t>NOTAS DEL AVISO DE DEBITO VINCULADO AL GASTO</t>
  </si>
  <si>
    <t>HOSPITAL INMACULADA CONCEPCION</t>
  </si>
  <si>
    <t xml:space="preserve">Ubicación Geográfica :   01.99.9999 </t>
  </si>
  <si>
    <r>
      <t xml:space="preserve">Año :    </t>
    </r>
    <r>
      <rPr>
        <b/>
        <sz val="12"/>
        <rFont val="Arial Black"/>
        <family val="2"/>
      </rPr>
      <t xml:space="preserve">2025  </t>
    </r>
    <r>
      <rPr>
        <sz val="12"/>
        <rFont val="Arial Black"/>
        <family val="2"/>
      </rPr>
      <t xml:space="preserve"> </t>
    </r>
    <r>
      <rPr>
        <sz val="12"/>
        <rFont val="Calibri"/>
        <family val="2"/>
      </rPr>
      <t xml:space="preserve">                 /  Programática : UE-0001.PROG.12.PROD.10-ACT.0003</t>
    </r>
  </si>
  <si>
    <t>Licda. CLARIBEL RODRIGUEZ</t>
  </si>
  <si>
    <t>No. Fas  :         / Función :4.2.01</t>
  </si>
  <si>
    <t>102319197</t>
  </si>
  <si>
    <t>ADQUISICION DE MATERIAL GASTABLE MEDICO</t>
  </si>
  <si>
    <t>131792022</t>
  </si>
  <si>
    <t>OXIJAYA, SRL</t>
  </si>
  <si>
    <t>ADQUISICION DE OXIGENO</t>
  </si>
  <si>
    <r>
      <t>RELACIÓN DE CHEQUES DE ANTICIPOS FINANCIEROS DEL LIB. #</t>
    </r>
    <r>
      <rPr>
        <b/>
        <u/>
        <sz val="12"/>
        <rFont val="Arial"/>
        <family val="2"/>
      </rPr>
      <t>-0920018912     al   31 de MAYO 2025</t>
    </r>
    <r>
      <rPr>
        <b/>
        <sz val="12"/>
        <rFont val="Arial"/>
        <family val="2"/>
      </rPr>
      <t>------- RD$---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 D/F 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---------      EXP. No.FR---------</t>
    </r>
  </si>
  <si>
    <t>MAYO 2025</t>
  </si>
  <si>
    <t>04702141484</t>
  </si>
  <si>
    <t>LISSANDER PAULINO ALMANZAR</t>
  </si>
  <si>
    <t>ADQUISICION DE UNIFORME PARA ODONTOLOGIA</t>
  </si>
  <si>
    <t>SALDO FACT. NO. B1500000006</t>
  </si>
  <si>
    <t>04900024904</t>
  </si>
  <si>
    <t>LEONIDES ADAMEZ DE CASSO</t>
  </si>
  <si>
    <t>SERVICIO DE COSTURA</t>
  </si>
  <si>
    <t>SALDO FACT. NO. B1300000179</t>
  </si>
  <si>
    <t>130186121</t>
  </si>
  <si>
    <t>GRUPO FARMACEUTICO CAR-M, SRL</t>
  </si>
  <si>
    <t>SALDO FACT. NO. B1500003776, 3777, 3786, 3790, 3905</t>
  </si>
  <si>
    <t>ALMANZAR ESTEVEZ, SRL</t>
  </si>
  <si>
    <t>ADQUISICION DE REACTIVOS</t>
  </si>
  <si>
    <t>SALDO FACT. NO. B1500007848</t>
  </si>
  <si>
    <t>ADQUISICION DE MAQUINA GENERADORA DE OXIGENO</t>
  </si>
  <si>
    <t>SALDO FACT. NO. B1500000409</t>
  </si>
  <si>
    <t>101033738</t>
  </si>
  <si>
    <t>PROPANO Y DERIVADOS, SA</t>
  </si>
  <si>
    <t>ADQUISICION DE GAS PROPANO</t>
  </si>
  <si>
    <t>SALDO FACT. NO. E450000001793</t>
  </si>
  <si>
    <t>130791457</t>
  </si>
  <si>
    <t>JOSE REYES INSTALACIONES, SRL</t>
  </si>
  <si>
    <t>MANTENIMIENTO Y COMPRA DE AIRE ACONDICIONADO</t>
  </si>
  <si>
    <t>SALDO FACT. NO. B1500000320, 322, 324</t>
  </si>
  <si>
    <t>104016246</t>
  </si>
  <si>
    <t>FERRETERIA CAROLINA, SRL</t>
  </si>
  <si>
    <t xml:space="preserve">ADQUISICION DE MATERIALES DE PLOMERIA Y MANTENIMIENTO </t>
  </si>
  <si>
    <t>SALDO FACT. NO. B1500005127</t>
  </si>
  <si>
    <t>131510452</t>
  </si>
  <si>
    <t>STRONICS, SRL</t>
  </si>
  <si>
    <t>SERVICIO DE SISTEMA INFORMATICO</t>
  </si>
  <si>
    <t>SALDO FACT. NO. B1500001629, 1667</t>
  </si>
  <si>
    <t>130468516</t>
  </si>
  <si>
    <t>SEAN DOMINICAN, SRL</t>
  </si>
  <si>
    <t>SALDO FACT. NO. B1500004794</t>
  </si>
  <si>
    <t>130493154</t>
  </si>
  <si>
    <t>AIR LIQUIDE DOMINICANA, SAS</t>
  </si>
  <si>
    <t>SALDO FACT. NO. B1500025236, 25271, 25295, 25353, 25407, 25508</t>
  </si>
  <si>
    <t>131950922</t>
  </si>
  <si>
    <t>WW EQUIPOS MEDICOS, SRL</t>
  </si>
  <si>
    <t>ADQUISICION DE INSTRUMENTO MEDICO PARA UCI</t>
  </si>
  <si>
    <t>SALDO FACT. NO. B1500000397</t>
  </si>
  <si>
    <t>101062088</t>
  </si>
  <si>
    <t>FARACH, SA</t>
  </si>
  <si>
    <t>SALDO FACT. NO. E450000000410, 557</t>
  </si>
  <si>
    <t>130142254</t>
  </si>
  <si>
    <t>IDEMESA, SRL</t>
  </si>
  <si>
    <t>ADQUISICION DE MEDICAMENTOS</t>
  </si>
  <si>
    <t>SALDO FACT. NO. B1500001461</t>
  </si>
  <si>
    <t>130537412</t>
  </si>
  <si>
    <t>RONAJUS FARMACEUTICA, SRL</t>
  </si>
  <si>
    <t>SALDO FACT. NO. B1500001495</t>
  </si>
  <si>
    <t>00117840652</t>
  </si>
  <si>
    <t>JEAN CARLOS BASULTO LOPEZ</t>
  </si>
  <si>
    <t>SALDO FACT. NO. B1500002896</t>
  </si>
  <si>
    <t>132522443</t>
  </si>
  <si>
    <t>GERENFAR, SRL</t>
  </si>
  <si>
    <t>SALDO FACT. NO. B1500001166</t>
  </si>
  <si>
    <t>130050155</t>
  </si>
  <si>
    <t>ANEST SRL</t>
  </si>
  <si>
    <t>SALDO FACT. NO. B1500003703</t>
  </si>
  <si>
    <t>130021521</t>
  </si>
  <si>
    <t>FRADENT, SRL</t>
  </si>
  <si>
    <t>ADQUISICION DE MATERIALES DE ODONTOLOGIA</t>
  </si>
  <si>
    <t>SALDO FACT. NO. B1500003381</t>
  </si>
  <si>
    <t>130378657</t>
  </si>
  <si>
    <t>CAPELLAN DENTAL, SRL</t>
  </si>
  <si>
    <t>ADQUISICION DE MATERIAL DE ODONTOLOGIA</t>
  </si>
  <si>
    <t>SALDO FACT. NO. B1500002460</t>
  </si>
  <si>
    <t>04900824667</t>
  </si>
  <si>
    <t>JHONNY VASQUEZ VASQUEZ</t>
  </si>
  <si>
    <t>ADQUSICION DE SERVICIO DE REPARACION Y MANTENIMIENTO</t>
  </si>
  <si>
    <t>SALDO FACT. NO. B1300000178</t>
  </si>
  <si>
    <t>101012803</t>
  </si>
  <si>
    <t>PRODUCTOS MEDICINALES, SRL</t>
  </si>
  <si>
    <t>SALDO FACT. NO. B1500001224, 1247, 1266, 1336, 1343</t>
  </si>
  <si>
    <t>130890872</t>
  </si>
  <si>
    <t>MORFE INTERIOR DECORACIONES DIVERSAS SRL</t>
  </si>
  <si>
    <t xml:space="preserve">ADQUISICION DE BARRAS PARA CORTINAS </t>
  </si>
  <si>
    <t>SALDO FACT. NO. B1500000082</t>
  </si>
  <si>
    <t>130003866</t>
  </si>
  <si>
    <t>ESTACION HERMANOS CONTRERAS</t>
  </si>
  <si>
    <t>COMPRA DE COMBUSTIBLE</t>
  </si>
  <si>
    <t>SALDO FACT. NO. B1500001359</t>
  </si>
  <si>
    <t>132380061</t>
  </si>
  <si>
    <t>J M DANYEL TECNOLOGY, SRL</t>
  </si>
  <si>
    <t xml:space="preserve">ADQUISICION DE EQUIPOS Y ACCESORIOS INFORMATICOS </t>
  </si>
  <si>
    <t>SALDO FACT. NO. B1500002591</t>
  </si>
  <si>
    <t>131198971</t>
  </si>
  <si>
    <t>SUPER MERCADO MAMA LOLA, SRL</t>
  </si>
  <si>
    <t>ADQUISICION DE MATERIAL GASTABLE DE LIMPIEZA Y PROVISIONES</t>
  </si>
  <si>
    <t>SALDO FACT. NO. B1500005521, 5614, 5615</t>
  </si>
  <si>
    <t>130701271</t>
  </si>
  <si>
    <t>PUERTAS Y VENTANAS PICHE SRL</t>
  </si>
  <si>
    <t xml:space="preserve">REPARACION DE PUERTAS Y ACCESORIOS </t>
  </si>
  <si>
    <t>SALDO FACT. NO. B1500000407</t>
  </si>
  <si>
    <t>131784763</t>
  </si>
  <si>
    <t>DAYBE DENTAL STORE Y CLINIC, SRL</t>
  </si>
  <si>
    <t xml:space="preserve">COMPRA DE MATERIALES DE ODONTOLOGIA </t>
  </si>
  <si>
    <t>SALDO FACT. NO. B1500000206</t>
  </si>
  <si>
    <t>04900843725</t>
  </si>
  <si>
    <t xml:space="preserve">MANUEL ARGENIS SANTOS </t>
  </si>
  <si>
    <t xml:space="preserve">ADQUISICION DE OXIGENO </t>
  </si>
  <si>
    <t>SALDO FACT. NO. B1500000416</t>
  </si>
  <si>
    <t>15500040637</t>
  </si>
  <si>
    <t xml:space="preserve">MIGUEL ANTONIO FELIX ALVAREZ </t>
  </si>
  <si>
    <t>MATENIMIENTO DE AIRES ACONDICIONADO</t>
  </si>
  <si>
    <t>SLADO FACT. NO. B1500000362</t>
  </si>
  <si>
    <t>131354238</t>
  </si>
  <si>
    <t>BIO NOVA, SRL</t>
  </si>
  <si>
    <t xml:space="preserve">ADQUISICON DE REACTIVOS </t>
  </si>
  <si>
    <t>SALDO FACT. NO. B1500016593</t>
  </si>
  <si>
    <t>132939514</t>
  </si>
  <si>
    <t>NABAL SERVICES EIRL</t>
  </si>
  <si>
    <t xml:space="preserve">COMPRA DE MATERIAL DGASTABLE MEDICO </t>
  </si>
  <si>
    <t>SALDO FACT. NO. B1500000032</t>
  </si>
  <si>
    <t>430038059</t>
  </si>
  <si>
    <t>PAGO DE NOMINA INTERNA DE MAYO</t>
  </si>
  <si>
    <t>40222450799</t>
  </si>
  <si>
    <t>NEWTON UBALDO CORREA TEJADA</t>
  </si>
  <si>
    <t>PAGO DE CARTA COMPROMISO</t>
  </si>
  <si>
    <t>04900743339</t>
  </si>
  <si>
    <t>GERMARY ANTONIA ACEVEDO</t>
  </si>
  <si>
    <t>40222666832</t>
  </si>
  <si>
    <t>NICAURIS AGRAMONTE BRITO</t>
  </si>
  <si>
    <t>40215342912</t>
  </si>
  <si>
    <t>NELFI MARIELI LOPEZ</t>
  </si>
  <si>
    <t>40214978435</t>
  </si>
  <si>
    <t>RAQUEL MARTE SANCHEZ</t>
  </si>
  <si>
    <t>401506254</t>
  </si>
  <si>
    <t>COLECTOR DE IMPUESTOS</t>
  </si>
  <si>
    <t xml:space="preserve">PAGO RETENCION A PROVEEDORES </t>
  </si>
  <si>
    <r>
      <t>RELACIÓN DE CHEQUES DE ANTICIPOS FINANCIEROS DEL LIB. #</t>
    </r>
    <r>
      <rPr>
        <b/>
        <u/>
        <sz val="12"/>
        <rFont val="Arial"/>
        <family val="2"/>
      </rPr>
      <t>- 0920027660    al   14 DE MAYO 2025</t>
    </r>
    <r>
      <rPr>
        <b/>
        <sz val="12"/>
        <rFont val="Arial"/>
        <family val="2"/>
      </rPr>
      <t>------ RD$---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 D/F 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---------      EXP. No.FR--3-------</t>
    </r>
  </si>
  <si>
    <t>04900753411</t>
  </si>
  <si>
    <t>CLARIBEL RODRIGUEZ PAULINO</t>
  </si>
  <si>
    <t>PAGO DE VIATICOS</t>
  </si>
  <si>
    <t>FORMULARIO 1002</t>
  </si>
  <si>
    <t>04900065469</t>
  </si>
  <si>
    <t>ROSA EMILIA POLANCO</t>
  </si>
  <si>
    <t>04900040439</t>
  </si>
  <si>
    <t>BELKYS DEL CARMEN ROBLES</t>
  </si>
  <si>
    <t>22900119813</t>
  </si>
  <si>
    <t xml:space="preserve">WADY CESIA ROSARIO </t>
  </si>
  <si>
    <t>04900716681</t>
  </si>
  <si>
    <t>MARCIA REYES OVIEDO</t>
  </si>
  <si>
    <t>40209678610</t>
  </si>
  <si>
    <t>EDUARDO LEIBNIZ MEJIA</t>
  </si>
  <si>
    <t>12300159832</t>
  </si>
  <si>
    <t>MAYTE DESIRE ABREU</t>
  </si>
  <si>
    <t>04900863137</t>
  </si>
  <si>
    <t xml:space="preserve">ANDREA REYNOSO BELEN </t>
  </si>
  <si>
    <t>04900845027</t>
  </si>
  <si>
    <t>HEIDY MAYRENY LORA DE GARCIA</t>
  </si>
  <si>
    <t>40225224514</t>
  </si>
  <si>
    <t xml:space="preserve">KAREN MABEL FARIAS MENDEZ </t>
  </si>
  <si>
    <t>04900487291</t>
  </si>
  <si>
    <t xml:space="preserve">EUSEBIO POLANCO SANTOS </t>
  </si>
  <si>
    <t>ADQUISICION DE MATERIAL GASTABLE MEDICO Y MEDICAMENTOS</t>
  </si>
  <si>
    <t>SALDO FACT. NO. B1500003107, 3108, 3123</t>
  </si>
  <si>
    <t>132344911</t>
  </si>
  <si>
    <t>ZEN PHARMACEUTHICAL SRL</t>
  </si>
  <si>
    <t xml:space="preserve">ADQUISICION DE MATERIAL GASTABLE MEDICO </t>
  </si>
  <si>
    <t>SALDO FACT. NO. B1500001057</t>
  </si>
  <si>
    <t>101196017</t>
  </si>
  <si>
    <t>SUPLIMED SRL</t>
  </si>
  <si>
    <t>SALDO FACT. NO. B1500005871</t>
  </si>
  <si>
    <t>131541275</t>
  </si>
  <si>
    <t>NEW MED SUMINISTROS MEDICOS, SRL</t>
  </si>
  <si>
    <t>SALDO FACT. NO. B1500000213, 206</t>
  </si>
  <si>
    <t>PAGO RETENCION A PROVEEDORES</t>
  </si>
  <si>
    <t>250051522380</t>
  </si>
  <si>
    <t>401010062</t>
  </si>
  <si>
    <t>BANCO DE RESERVAS</t>
  </si>
  <si>
    <t>COMISION BANCARIA</t>
  </si>
  <si>
    <t xml:space="preserve">                                                          MODIFICADO POR:</t>
  </si>
  <si>
    <t xml:space="preserve">     APROBADO POR.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</si>
</sst>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D$&quot;#,##0.00_);[Red]\(&quot;RD$&quot;#,##0.00\)"/>
    <numFmt numFmtId="165" formatCode="#,##0.00;[Red]#,##0.00"/>
    <numFmt numFmtId="166" formatCode="mmm\-dd\-yy"/>
    <numFmt numFmtId="167" formatCode="mm\-dd\-yy"/>
    <numFmt numFmtId="168" formatCode="0_);\(0\)"/>
    <numFmt numFmtId="169" formatCode="0_);[Red]\(0\)"/>
    <numFmt numFmtId="170" formatCode="_(&quot;RD$&quot;* #,##0.00_);_(&quot;RD$&quot;* \(#,##0.00\);_(&quot;RD$&quot;* &quot;-&quot;??_);_(@_)"/>
    <numFmt numFmtId="171" formatCode="&quot;RD$&quot;#,##0.00"/>
  </numFmts>
  <fonts count="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3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1.5"/>
      <name val="Calibri"/>
      <family val="2"/>
    </font>
    <font>
      <b/>
      <sz val="12"/>
      <name val="Arial Black"/>
      <family val="2"/>
    </font>
    <font>
      <sz val="12"/>
      <name val="Arial Black"/>
      <family val="2"/>
    </font>
    <font>
      <sz val="11"/>
      <name val="Berlin Sans FB"/>
      <family val="2"/>
    </font>
    <font>
      <b/>
      <u/>
      <sz val="12"/>
      <name val="Calibri"/>
      <family val="2"/>
    </font>
    <font>
      <b/>
      <sz val="26"/>
      <name val="Arial"/>
      <family val="2"/>
    </font>
    <font>
      <b/>
      <sz val="14"/>
      <name val="Arial Black"/>
      <family val="2"/>
    </font>
    <font>
      <b/>
      <sz val="10"/>
      <color rgb="FF002060"/>
      <name val="Times New Roman"/>
      <family val="1"/>
    </font>
    <font>
      <b/>
      <sz val="18"/>
      <color rgb="FF00B050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indexed="8"/>
      <name val="Baskerville Old Face"/>
      <family val="1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Baskerville Old Face"/>
      <family val="1"/>
    </font>
    <font>
      <b/>
      <sz val="10"/>
      <color indexed="8"/>
      <name val="Baskerville Old Face"/>
      <family val="1"/>
    </font>
    <font>
      <b/>
      <strike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mbria"/>
      <family val="1"/>
    </font>
    <font>
      <b/>
      <sz val="8"/>
      <name val="Cambria"/>
      <family val="1"/>
    </font>
    <font>
      <b/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20"/>
      <color rgb="FF0000CC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rgb="FF0000CC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theme="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sz val="8"/>
      <name val="Arial"/>
      <family val="2"/>
    </font>
    <font>
      <sz val="6"/>
      <name val="Times New Roman"/>
      <family val="1"/>
    </font>
    <font>
      <sz val="9"/>
      <name val="Arial"/>
      <family val="2"/>
    </font>
    <font>
      <b/>
      <u/>
      <sz val="12"/>
      <name val="Arial"/>
      <family val="2"/>
    </font>
    <font>
      <sz val="26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26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14" fontId="4" fillId="0" borderId="0" xfId="1" applyNumberFormat="1" applyFont="1" applyAlignment="1">
      <alignment horizontal="center"/>
    </xf>
    <xf numFmtId="0" fontId="6" fillId="0" borderId="0" xfId="1" applyFont="1"/>
    <xf numFmtId="43" fontId="7" fillId="0" borderId="0" xfId="1" applyNumberFormat="1" applyFont="1"/>
    <xf numFmtId="43" fontId="5" fillId="0" borderId="0" xfId="1" applyNumberFormat="1" applyFont="1"/>
    <xf numFmtId="4" fontId="5" fillId="0" borderId="0" xfId="1" applyNumberFormat="1" applyFont="1"/>
    <xf numFmtId="0" fontId="5" fillId="0" borderId="0" xfId="1" applyFont="1" applyAlignment="1">
      <alignment horizontal="left"/>
    </xf>
    <xf numFmtId="0" fontId="5" fillId="0" borderId="2" xfId="1" applyFont="1" applyBorder="1"/>
    <xf numFmtId="43" fontId="5" fillId="0" borderId="2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5" xfId="1" applyFont="1" applyBorder="1"/>
    <xf numFmtId="0" fontId="5" fillId="0" borderId="1" xfId="1" applyFont="1" applyBorder="1"/>
    <xf numFmtId="43" fontId="5" fillId="0" borderId="1" xfId="1" applyNumberFormat="1" applyFont="1" applyBorder="1"/>
    <xf numFmtId="43" fontId="5" fillId="0" borderId="6" xfId="1" applyNumberFormat="1" applyFont="1" applyBorder="1"/>
    <xf numFmtId="0" fontId="5" fillId="0" borderId="7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9" xfId="1" applyFont="1" applyBorder="1"/>
    <xf numFmtId="0" fontId="5" fillId="0" borderId="10" xfId="1" applyFont="1" applyBorder="1"/>
    <xf numFmtId="43" fontId="5" fillId="0" borderId="11" xfId="1" applyNumberFormat="1" applyFont="1" applyBorder="1"/>
    <xf numFmtId="43" fontId="5" fillId="0" borderId="10" xfId="1" applyNumberFormat="1" applyFont="1" applyBorder="1"/>
    <xf numFmtId="0" fontId="5" fillId="0" borderId="12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5" fillId="0" borderId="14" xfId="1" applyFont="1" applyBorder="1"/>
    <xf numFmtId="43" fontId="7" fillId="0" borderId="15" xfId="1" applyNumberFormat="1" applyFont="1" applyBorder="1"/>
    <xf numFmtId="9" fontId="7" fillId="0" borderId="16" xfId="2" applyFont="1" applyBorder="1" applyAlignment="1" applyProtection="1">
      <alignment horizontal="right"/>
    </xf>
    <xf numFmtId="43" fontId="7" fillId="0" borderId="16" xfId="1" applyNumberFormat="1" applyFont="1" applyBorder="1" applyAlignment="1">
      <alignment horizontal="right"/>
    </xf>
    <xf numFmtId="43" fontId="7" fillId="0" borderId="17" xfId="1" applyNumberFormat="1" applyFont="1" applyBorder="1" applyAlignment="1">
      <alignment horizontal="right"/>
    </xf>
    <xf numFmtId="0" fontId="7" fillId="0" borderId="18" xfId="1" applyFont="1" applyBorder="1" applyAlignment="1">
      <alignment horizontal="left"/>
    </xf>
    <xf numFmtId="0" fontId="7" fillId="0" borderId="19" xfId="1" applyFont="1" applyBorder="1" applyAlignment="1">
      <alignment horizontal="left"/>
    </xf>
    <xf numFmtId="0" fontId="7" fillId="0" borderId="17" xfId="1" applyFont="1" applyBorder="1" applyAlignment="1">
      <alignment horizontal="left"/>
    </xf>
    <xf numFmtId="0" fontId="5" fillId="0" borderId="16" xfId="1" applyFont="1" applyBorder="1"/>
    <xf numFmtId="43" fontId="5" fillId="0" borderId="20" xfId="1" applyNumberFormat="1" applyFont="1" applyBorder="1"/>
    <xf numFmtId="43" fontId="5" fillId="0" borderId="6" xfId="1" applyNumberFormat="1" applyFont="1" applyBorder="1" applyAlignment="1">
      <alignment horizontal="right"/>
    </xf>
    <xf numFmtId="49" fontId="5" fillId="0" borderId="6" xfId="1" applyNumberFormat="1" applyFont="1" applyBorder="1"/>
    <xf numFmtId="0" fontId="5" fillId="0" borderId="6" xfId="1" applyFont="1" applyBorder="1"/>
    <xf numFmtId="43" fontId="5" fillId="0" borderId="1" xfId="1" applyNumberFormat="1" applyFont="1" applyBorder="1" applyAlignment="1">
      <alignment horizontal="right"/>
    </xf>
    <xf numFmtId="43" fontId="5" fillId="0" borderId="20" xfId="1" applyNumberFormat="1" applyFont="1" applyBorder="1" applyAlignment="1">
      <alignment horizontal="right"/>
    </xf>
    <xf numFmtId="43" fontId="5" fillId="0" borderId="21" xfId="1" applyNumberFormat="1" applyFont="1" applyBorder="1" applyAlignment="1">
      <alignment horizontal="right"/>
    </xf>
    <xf numFmtId="43" fontId="5" fillId="0" borderId="7" xfId="1" applyNumberFormat="1" applyFont="1" applyBorder="1" applyAlignment="1">
      <alignment horizontal="left"/>
    </xf>
    <xf numFmtId="43" fontId="5" fillId="0" borderId="9" xfId="1" applyNumberFormat="1" applyFont="1" applyBorder="1" applyAlignment="1">
      <alignment horizontal="left"/>
    </xf>
    <xf numFmtId="49" fontId="5" fillId="0" borderId="1" xfId="1" applyNumberFormat="1" applyFont="1" applyBorder="1"/>
    <xf numFmtId="43" fontId="5" fillId="0" borderId="7" xfId="1" applyNumberFormat="1" applyFont="1" applyBorder="1" applyAlignment="1">
      <alignment horizontal="left" wrapText="1"/>
    </xf>
    <xf numFmtId="43" fontId="5" fillId="0" borderId="9" xfId="1" applyNumberFormat="1" applyFont="1" applyBorder="1" applyAlignment="1">
      <alignment horizontal="left" wrapText="1"/>
    </xf>
    <xf numFmtId="43" fontId="5" fillId="2" borderId="1" xfId="1" applyNumberFormat="1" applyFont="1" applyFill="1" applyBorder="1" applyAlignment="1">
      <alignment horizontal="right"/>
    </xf>
    <xf numFmtId="0" fontId="5" fillId="2" borderId="1" xfId="1" applyFont="1" applyFill="1" applyBorder="1"/>
    <xf numFmtId="0" fontId="9" fillId="0" borderId="9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43" fontId="7" fillId="0" borderId="1" xfId="1" applyNumberFormat="1" applyFont="1" applyBorder="1"/>
    <xf numFmtId="43" fontId="7" fillId="0" borderId="7" xfId="1" applyNumberFormat="1" applyFont="1" applyBorder="1" applyAlignment="1">
      <alignment horizontal="left"/>
    </xf>
    <xf numFmtId="43" fontId="7" fillId="0" borderId="9" xfId="1" applyNumberFormat="1" applyFont="1" applyBorder="1" applyAlignment="1">
      <alignment horizontal="left"/>
    </xf>
    <xf numFmtId="43" fontId="7" fillId="3" borderId="1" xfId="1" applyNumberFormat="1" applyFont="1" applyFill="1" applyBorder="1" applyAlignment="1">
      <alignment horizontal="right"/>
    </xf>
    <xf numFmtId="43" fontId="5" fillId="3" borderId="1" xfId="1" applyNumberFormat="1" applyFont="1" applyFill="1" applyBorder="1" applyAlignment="1">
      <alignment horizontal="right"/>
    </xf>
    <xf numFmtId="0" fontId="5" fillId="3" borderId="1" xfId="1" applyFont="1" applyFill="1" applyBorder="1"/>
    <xf numFmtId="43" fontId="5" fillId="0" borderId="7" xfId="1" applyNumberFormat="1" applyFont="1" applyBorder="1"/>
    <xf numFmtId="43" fontId="10" fillId="0" borderId="7" xfId="1" applyNumberFormat="1" applyFont="1" applyBorder="1" applyAlignment="1">
      <alignment horizontal="left"/>
    </xf>
    <xf numFmtId="43" fontId="10" fillId="0" borderId="9" xfId="1" applyNumberFormat="1" applyFont="1" applyBorder="1" applyAlignment="1">
      <alignment horizontal="left"/>
    </xf>
    <xf numFmtId="43" fontId="7" fillId="0" borderId="1" xfId="1" applyNumberFormat="1" applyFont="1" applyBorder="1" applyAlignment="1">
      <alignment horizontal="right"/>
    </xf>
    <xf numFmtId="43" fontId="2" fillId="0" borderId="0" xfId="1" applyNumberFormat="1"/>
    <xf numFmtId="0" fontId="11" fillId="5" borderId="23" xfId="1" applyFont="1" applyFill="1" applyBorder="1" applyAlignment="1">
      <alignment horizontal="center"/>
    </xf>
    <xf numFmtId="0" fontId="5" fillId="6" borderId="8" xfId="1" applyFont="1" applyFill="1" applyBorder="1"/>
    <xf numFmtId="0" fontId="5" fillId="6" borderId="9" xfId="1" applyFont="1" applyFill="1" applyBorder="1"/>
    <xf numFmtId="0" fontId="5" fillId="6" borderId="1" xfId="1" applyFont="1" applyFill="1" applyBorder="1"/>
    <xf numFmtId="0" fontId="5" fillId="0" borderId="8" xfId="1" applyFont="1" applyBorder="1"/>
    <xf numFmtId="0" fontId="9" fillId="0" borderId="9" xfId="1" applyFont="1" applyBorder="1"/>
    <xf numFmtId="0" fontId="5" fillId="0" borderId="7" xfId="1" applyFont="1" applyBorder="1"/>
    <xf numFmtId="164" fontId="5" fillId="0" borderId="1" xfId="1" applyNumberFormat="1" applyFont="1" applyBorder="1" applyAlignment="1">
      <alignment horizontal="left"/>
    </xf>
    <xf numFmtId="0" fontId="15" fillId="0" borderId="1" xfId="1" applyFont="1" applyBorder="1"/>
    <xf numFmtId="0" fontId="7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/>
    <xf numFmtId="14" fontId="2" fillId="0" borderId="0" xfId="1" applyNumberFormat="1"/>
    <xf numFmtId="43" fontId="21" fillId="0" borderId="23" xfId="3" applyFont="1" applyBorder="1"/>
    <xf numFmtId="43" fontId="21" fillId="0" borderId="1" xfId="3" applyFont="1" applyBorder="1"/>
    <xf numFmtId="43" fontId="0" fillId="0" borderId="1" xfId="3" applyFont="1" applyBorder="1"/>
    <xf numFmtId="14" fontId="21" fillId="0" borderId="0" xfId="1" applyNumberFormat="1" applyFont="1" applyAlignment="1">
      <alignment horizontal="center"/>
    </xf>
    <xf numFmtId="0" fontId="21" fillId="0" borderId="27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1" xfId="1" applyFont="1" applyBorder="1"/>
    <xf numFmtId="0" fontId="21" fillId="0" borderId="0" xfId="1" applyFont="1"/>
    <xf numFmtId="43" fontId="21" fillId="4" borderId="1" xfId="1" applyNumberFormat="1" applyFont="1" applyFill="1" applyBorder="1"/>
    <xf numFmtId="0" fontId="22" fillId="0" borderId="1" xfId="1" applyFont="1" applyBorder="1" applyAlignment="1">
      <alignment horizontal="left"/>
    </xf>
    <xf numFmtId="14" fontId="21" fillId="0" borderId="1" xfId="1" applyNumberFormat="1" applyFont="1" applyBorder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/>
    <xf numFmtId="9" fontId="24" fillId="0" borderId="0" xfId="1" applyNumberFormat="1" applyFont="1"/>
    <xf numFmtId="9" fontId="25" fillId="6" borderId="1" xfId="2" applyFont="1" applyFill="1" applyBorder="1" applyAlignment="1">
      <alignment vertical="top"/>
    </xf>
    <xf numFmtId="165" fontId="25" fillId="4" borderId="1" xfId="4" applyNumberFormat="1" applyFont="1" applyFill="1" applyBorder="1" applyAlignment="1">
      <alignment vertical="top"/>
    </xf>
    <xf numFmtId="165" fontId="27" fillId="4" borderId="1" xfId="4" applyNumberFormat="1" applyFont="1" applyFill="1" applyBorder="1" applyAlignment="1">
      <alignment vertical="top"/>
    </xf>
    <xf numFmtId="0" fontId="25" fillId="4" borderId="1" xfId="1" applyFont="1" applyFill="1" applyBorder="1" applyAlignment="1">
      <alignment vertical="top" wrapText="1"/>
    </xf>
    <xf numFmtId="0" fontId="25" fillId="4" borderId="1" xfId="5" applyFont="1" applyFill="1" applyBorder="1" applyAlignment="1">
      <alignment horizontal="center" vertical="top"/>
    </xf>
    <xf numFmtId="0" fontId="25" fillId="4" borderId="1" xfId="5" applyFont="1" applyFill="1" applyBorder="1" applyAlignment="1">
      <alignment vertical="top"/>
    </xf>
    <xf numFmtId="9" fontId="25" fillId="7" borderId="1" xfId="2" applyFont="1" applyFill="1" applyBorder="1" applyAlignment="1">
      <alignment vertical="top"/>
    </xf>
    <xf numFmtId="165" fontId="25" fillId="7" borderId="1" xfId="4" applyNumberFormat="1" applyFont="1" applyFill="1" applyBorder="1" applyAlignment="1">
      <alignment vertical="top"/>
    </xf>
    <xf numFmtId="0" fontId="25" fillId="7" borderId="1" xfId="1" applyFont="1" applyFill="1" applyBorder="1" applyAlignment="1">
      <alignment vertical="top" wrapText="1"/>
    </xf>
    <xf numFmtId="0" fontId="27" fillId="7" borderId="1" xfId="5" applyFont="1" applyFill="1" applyBorder="1" applyAlignment="1">
      <alignment horizontal="center" vertical="top"/>
    </xf>
    <xf numFmtId="0" fontId="25" fillId="7" borderId="1" xfId="5" applyFont="1" applyFill="1" applyBorder="1" applyAlignment="1">
      <alignment horizontal="center" vertical="top"/>
    </xf>
    <xf numFmtId="0" fontId="25" fillId="7" borderId="1" xfId="5" applyFont="1" applyFill="1" applyBorder="1" applyAlignment="1">
      <alignment vertical="top"/>
    </xf>
    <xf numFmtId="0" fontId="25" fillId="4" borderId="1" xfId="5" applyFont="1" applyFill="1" applyBorder="1"/>
    <xf numFmtId="0" fontId="25" fillId="7" borderId="1" xfId="5" applyFont="1" applyFill="1" applyBorder="1"/>
    <xf numFmtId="9" fontId="27" fillId="8" borderId="1" xfId="2" applyFont="1" applyFill="1" applyBorder="1" applyAlignment="1">
      <alignment vertical="top"/>
    </xf>
    <xf numFmtId="165" fontId="27" fillId="8" borderId="1" xfId="4" applyNumberFormat="1" applyFont="1" applyFill="1" applyBorder="1" applyAlignment="1">
      <alignment vertical="top"/>
    </xf>
    <xf numFmtId="0" fontId="27" fillId="8" borderId="1" xfId="1" applyFont="1" applyFill="1" applyBorder="1" applyAlignment="1">
      <alignment vertical="top" wrapText="1"/>
    </xf>
    <xf numFmtId="0" fontId="27" fillId="8" borderId="1" xfId="5" applyFont="1" applyFill="1" applyBorder="1" applyAlignment="1">
      <alignment horizontal="center" vertical="top"/>
    </xf>
    <xf numFmtId="0" fontId="27" fillId="8" borderId="1" xfId="5" applyFont="1" applyFill="1" applyBorder="1"/>
    <xf numFmtId="0" fontId="25" fillId="4" borderId="1" xfId="5" quotePrefix="1" applyFont="1" applyFill="1" applyBorder="1" applyAlignment="1">
      <alignment horizontal="center" vertical="top"/>
    </xf>
    <xf numFmtId="165" fontId="25" fillId="0" borderId="1" xfId="4" applyNumberFormat="1" applyFont="1" applyFill="1" applyBorder="1" applyAlignment="1">
      <alignment vertical="top"/>
    </xf>
    <xf numFmtId="0" fontId="25" fillId="0" borderId="1" xfId="1" applyFont="1" applyBorder="1" applyAlignment="1">
      <alignment vertical="top" wrapText="1"/>
    </xf>
    <xf numFmtId="0" fontId="25" fillId="0" borderId="1" xfId="5" applyFont="1" applyBorder="1" applyAlignment="1">
      <alignment horizontal="center" vertical="top"/>
    </xf>
    <xf numFmtId="0" fontId="25" fillId="0" borderId="1" xfId="5" applyFont="1" applyBorder="1"/>
    <xf numFmtId="0" fontId="25" fillId="8" borderId="1" xfId="5" applyFont="1" applyFill="1" applyBorder="1" applyAlignment="1">
      <alignment horizontal="center" vertical="top"/>
    </xf>
    <xf numFmtId="0" fontId="27" fillId="8" borderId="1" xfId="5" applyFont="1" applyFill="1" applyBorder="1" applyAlignment="1">
      <alignment vertical="top"/>
    </xf>
    <xf numFmtId="0" fontId="27" fillId="8" borderId="1" xfId="5" applyFont="1" applyFill="1" applyBorder="1" applyAlignment="1">
      <alignment horizontal="left" vertical="top"/>
    </xf>
    <xf numFmtId="0" fontId="27" fillId="8" borderId="1" xfId="5" applyFont="1" applyFill="1" applyBorder="1" applyAlignment="1">
      <alignment horizontal="right" vertical="top"/>
    </xf>
    <xf numFmtId="0" fontId="25" fillId="4" borderId="1" xfId="5" applyFont="1" applyFill="1" applyBorder="1" applyAlignment="1">
      <alignment vertical="top" wrapText="1"/>
    </xf>
    <xf numFmtId="0" fontId="25" fillId="7" borderId="1" xfId="5" applyFont="1" applyFill="1" applyBorder="1" applyAlignment="1">
      <alignment vertical="top" wrapText="1"/>
    </xf>
    <xf numFmtId="0" fontId="27" fillId="8" borderId="1" xfId="5" applyFont="1" applyFill="1" applyBorder="1" applyAlignment="1">
      <alignment vertical="top" wrapText="1"/>
    </xf>
    <xf numFmtId="0" fontId="25" fillId="4" borderId="1" xfId="5" applyFont="1" applyFill="1" applyBorder="1" applyAlignment="1">
      <alignment horizontal="justify" vertical="top" wrapText="1"/>
    </xf>
    <xf numFmtId="0" fontId="25" fillId="4" borderId="1" xfId="1" applyFont="1" applyFill="1" applyBorder="1" applyAlignment="1">
      <alignment wrapText="1"/>
    </xf>
    <xf numFmtId="0" fontId="25" fillId="7" borderId="1" xfId="1" applyFont="1" applyFill="1" applyBorder="1"/>
    <xf numFmtId="0" fontId="27" fillId="8" borderId="1" xfId="1" applyFont="1" applyFill="1" applyBorder="1" applyAlignment="1">
      <alignment wrapText="1"/>
    </xf>
    <xf numFmtId="0" fontId="25" fillId="4" borderId="1" xfId="1" applyFont="1" applyFill="1" applyBorder="1"/>
    <xf numFmtId="0" fontId="27" fillId="8" borderId="1" xfId="1" applyFont="1" applyFill="1" applyBorder="1"/>
    <xf numFmtId="0" fontId="27" fillId="8" borderId="1" xfId="5" applyFont="1" applyFill="1" applyBorder="1" applyAlignment="1">
      <alignment horizontal="center"/>
    </xf>
    <xf numFmtId="0" fontId="25" fillId="4" borderId="1" xfId="1" applyFont="1" applyFill="1" applyBorder="1" applyAlignment="1">
      <alignment vertical="top"/>
    </xf>
    <xf numFmtId="0" fontId="25" fillId="7" borderId="1" xfId="1" applyFont="1" applyFill="1" applyBorder="1" applyAlignment="1">
      <alignment vertical="top"/>
    </xf>
    <xf numFmtId="0" fontId="27" fillId="8" borderId="1" xfId="1" applyFont="1" applyFill="1" applyBorder="1" applyAlignment="1">
      <alignment vertical="top"/>
    </xf>
    <xf numFmtId="165" fontId="27" fillId="8" borderId="28" xfId="4" applyNumberFormat="1" applyFont="1" applyFill="1" applyBorder="1" applyAlignment="1">
      <alignment vertical="top"/>
    </xf>
    <xf numFmtId="0" fontId="27" fillId="8" borderId="28" xfId="5" applyFont="1" applyFill="1" applyBorder="1" applyAlignment="1">
      <alignment vertical="top"/>
    </xf>
    <xf numFmtId="0" fontId="27" fillId="8" borderId="28" xfId="5" applyFont="1" applyFill="1" applyBorder="1" applyAlignment="1">
      <alignment horizontal="center" vertical="top"/>
    </xf>
    <xf numFmtId="0" fontId="28" fillId="8" borderId="28" xfId="5" applyFont="1" applyFill="1" applyBorder="1" applyAlignment="1">
      <alignment vertical="top"/>
    </xf>
    <xf numFmtId="9" fontId="29" fillId="9" borderId="6" xfId="2" applyFont="1" applyFill="1" applyBorder="1" applyAlignment="1">
      <alignment vertical="top"/>
    </xf>
    <xf numFmtId="165" fontId="29" fillId="9" borderId="23" xfId="4" applyNumberFormat="1" applyFont="1" applyFill="1" applyBorder="1" applyAlignment="1">
      <alignment vertical="top"/>
    </xf>
    <xf numFmtId="0" fontId="29" fillId="9" borderId="23" xfId="5" applyFont="1" applyFill="1" applyBorder="1" applyAlignment="1">
      <alignment vertical="top"/>
    </xf>
    <xf numFmtId="0" fontId="29" fillId="9" borderId="23" xfId="5" applyFont="1" applyFill="1" applyBorder="1" applyAlignment="1">
      <alignment horizontal="center" vertical="top"/>
    </xf>
    <xf numFmtId="0" fontId="30" fillId="9" borderId="23" xfId="5" applyFont="1" applyFill="1" applyBorder="1" applyAlignment="1">
      <alignment vertical="top"/>
    </xf>
    <xf numFmtId="0" fontId="2" fillId="0" borderId="0" xfId="1" applyAlignment="1">
      <alignment horizontal="center"/>
    </xf>
    <xf numFmtId="0" fontId="36" fillId="11" borderId="1" xfId="5" applyFont="1" applyFill="1" applyBorder="1" applyAlignment="1">
      <alignment horizontal="center"/>
    </xf>
    <xf numFmtId="0" fontId="32" fillId="11" borderId="1" xfId="5" applyFont="1" applyFill="1" applyBorder="1" applyAlignment="1">
      <alignment horizontal="center"/>
    </xf>
    <xf numFmtId="165" fontId="2" fillId="0" borderId="0" xfId="1" applyNumberFormat="1"/>
    <xf numFmtId="0" fontId="27" fillId="6" borderId="29" xfId="1" applyFont="1" applyFill="1" applyBorder="1" applyAlignment="1">
      <alignment horizontal="center"/>
    </xf>
    <xf numFmtId="0" fontId="27" fillId="6" borderId="0" xfId="1" applyFont="1" applyFill="1" applyAlignment="1">
      <alignment horizontal="center"/>
    </xf>
    <xf numFmtId="0" fontId="27" fillId="6" borderId="27" xfId="1" applyFont="1" applyFill="1" applyBorder="1" applyAlignment="1">
      <alignment horizontal="center"/>
    </xf>
    <xf numFmtId="4" fontId="28" fillId="12" borderId="0" xfId="1" applyNumberFormat="1" applyFont="1" applyFill="1"/>
    <xf numFmtId="4" fontId="37" fillId="12" borderId="0" xfId="1" applyNumberFormat="1" applyFont="1" applyFill="1"/>
    <xf numFmtId="4" fontId="38" fillId="12" borderId="0" xfId="1" applyNumberFormat="1" applyFont="1" applyFill="1"/>
    <xf numFmtId="0" fontId="37" fillId="12" borderId="0" xfId="1" applyFont="1" applyFill="1"/>
    <xf numFmtId="0" fontId="38" fillId="12" borderId="0" xfId="1" applyFont="1" applyFill="1"/>
    <xf numFmtId="4" fontId="38" fillId="12" borderId="0" xfId="1" applyNumberFormat="1" applyFont="1" applyFill="1" applyAlignment="1">
      <alignment horizontal="left"/>
    </xf>
    <xf numFmtId="0" fontId="37" fillId="12" borderId="27" xfId="1" applyFont="1" applyFill="1" applyBorder="1"/>
    <xf numFmtId="4" fontId="39" fillId="4" borderId="0" xfId="1" applyNumberFormat="1" applyFont="1" applyFill="1" applyAlignment="1">
      <alignment horizontal="center"/>
    </xf>
    <xf numFmtId="4" fontId="27" fillId="4" borderId="0" xfId="1" applyNumberFormat="1" applyFont="1" applyFill="1" applyAlignment="1">
      <alignment horizontal="center"/>
    </xf>
    <xf numFmtId="4" fontId="38" fillId="4" borderId="0" xfId="1" applyNumberFormat="1" applyFont="1" applyFill="1" applyAlignment="1">
      <alignment horizontal="left" indent="11"/>
    </xf>
    <xf numFmtId="0" fontId="37" fillId="4" borderId="0" xfId="1" applyFont="1" applyFill="1"/>
    <xf numFmtId="0" fontId="37" fillId="4" borderId="27" xfId="1" applyFont="1" applyFill="1" applyBorder="1"/>
    <xf numFmtId="4" fontId="39" fillId="4" borderId="30" xfId="1" applyNumberFormat="1" applyFont="1" applyFill="1" applyBorder="1"/>
    <xf numFmtId="0" fontId="27" fillId="0" borderId="0" xfId="1" applyFont="1"/>
    <xf numFmtId="43" fontId="27" fillId="0" borderId="0" xfId="4" applyFont="1" applyBorder="1" applyAlignment="1">
      <alignment horizontal="left"/>
    </xf>
    <xf numFmtId="4" fontId="39" fillId="4" borderId="31" xfId="1" applyNumberFormat="1" applyFont="1" applyFill="1" applyBorder="1"/>
    <xf numFmtId="4" fontId="27" fillId="4" borderId="0" xfId="1" applyNumberFormat="1" applyFont="1" applyFill="1" applyAlignment="1">
      <alignment horizontal="left" indent="11"/>
    </xf>
    <xf numFmtId="4" fontId="39" fillId="4" borderId="0" xfId="1" applyNumberFormat="1" applyFont="1" applyFill="1"/>
    <xf numFmtId="4" fontId="27" fillId="4" borderId="0" xfId="1" applyNumberFormat="1" applyFont="1" applyFill="1" applyAlignment="1">
      <alignment horizontal="left" indent="2"/>
    </xf>
    <xf numFmtId="4" fontId="39" fillId="4" borderId="8" xfId="1" applyNumberFormat="1" applyFont="1" applyFill="1" applyBorder="1"/>
    <xf numFmtId="4" fontId="28" fillId="4" borderId="0" xfId="1" applyNumberFormat="1" applyFont="1" applyFill="1" applyAlignment="1">
      <alignment horizontal="left" indent="2"/>
    </xf>
    <xf numFmtId="4" fontId="27" fillId="4" borderId="0" xfId="1" applyNumberFormat="1" applyFont="1" applyFill="1" applyAlignment="1">
      <alignment horizontal="left" indent="3"/>
    </xf>
    <xf numFmtId="4" fontId="40" fillId="4" borderId="0" xfId="1" applyNumberFormat="1" applyFont="1" applyFill="1" applyAlignment="1">
      <alignment horizontal="left" indent="2"/>
    </xf>
    <xf numFmtId="0" fontId="39" fillId="4" borderId="0" xfId="1" applyFont="1" applyFill="1"/>
    <xf numFmtId="0" fontId="27" fillId="4" borderId="0" xfId="1" applyFont="1" applyFill="1" applyAlignment="1">
      <alignment horizontal="left" indent="3"/>
    </xf>
    <xf numFmtId="0" fontId="38" fillId="12" borderId="29" xfId="1" applyFont="1" applyFill="1" applyBorder="1" applyAlignment="1">
      <alignment horizontal="left"/>
    </xf>
    <xf numFmtId="0" fontId="38" fillId="12" borderId="0" xfId="1" applyFont="1" applyFill="1" applyAlignment="1">
      <alignment horizontal="left"/>
    </xf>
    <xf numFmtId="0" fontId="38" fillId="12" borderId="27" xfId="1" applyFont="1" applyFill="1" applyBorder="1" applyAlignment="1">
      <alignment horizontal="left"/>
    </xf>
    <xf numFmtId="0" fontId="44" fillId="6" borderId="29" xfId="1" applyFont="1" applyFill="1" applyBorder="1"/>
    <xf numFmtId="0" fontId="44" fillId="6" borderId="0" xfId="1" applyFont="1" applyFill="1"/>
    <xf numFmtId="0" fontId="44" fillId="6" borderId="20" xfId="1" applyFont="1" applyFill="1" applyBorder="1"/>
    <xf numFmtId="0" fontId="44" fillId="6" borderId="31" xfId="1" applyFont="1" applyFill="1" applyBorder="1"/>
    <xf numFmtId="0" fontId="25" fillId="6" borderId="31" xfId="1" applyFont="1" applyFill="1" applyBorder="1"/>
    <xf numFmtId="0" fontId="25" fillId="6" borderId="21" xfId="1" applyFont="1" applyFill="1" applyBorder="1"/>
    <xf numFmtId="0" fontId="46" fillId="0" borderId="0" xfId="1" applyFont="1"/>
    <xf numFmtId="9" fontId="47" fillId="8" borderId="16" xfId="1" applyNumberFormat="1" applyFont="1" applyFill="1" applyBorder="1" applyAlignment="1">
      <alignment horizontal="center"/>
    </xf>
    <xf numFmtId="9" fontId="47" fillId="8" borderId="16" xfId="2" applyFont="1" applyFill="1" applyBorder="1"/>
    <xf numFmtId="0" fontId="48" fillId="8" borderId="17" xfId="1" applyFont="1" applyFill="1" applyBorder="1" applyAlignment="1">
      <alignment horizontal="center"/>
    </xf>
    <xf numFmtId="4" fontId="47" fillId="8" borderId="16" xfId="1" applyNumberFormat="1" applyFont="1" applyFill="1" applyBorder="1"/>
    <xf numFmtId="9" fontId="47" fillId="13" borderId="16" xfId="1" applyNumberFormat="1" applyFont="1" applyFill="1" applyBorder="1" applyAlignment="1">
      <alignment horizontal="center"/>
    </xf>
    <xf numFmtId="4" fontId="47" fillId="13" borderId="1" xfId="1" applyNumberFormat="1" applyFont="1" applyFill="1" applyBorder="1"/>
    <xf numFmtId="0" fontId="47" fillId="13" borderId="17" xfId="1" applyFont="1" applyFill="1" applyBorder="1" applyAlignment="1">
      <alignment horizontal="center"/>
    </xf>
    <xf numFmtId="9" fontId="49" fillId="0" borderId="32" xfId="2" applyFont="1" applyBorder="1" applyAlignment="1">
      <alignment horizontal="center"/>
    </xf>
    <xf numFmtId="4" fontId="49" fillId="0" borderId="9" xfId="1" applyNumberFormat="1" applyFont="1" applyBorder="1"/>
    <xf numFmtId="4" fontId="49" fillId="0" borderId="1" xfId="1" applyNumberFormat="1" applyFont="1" applyBorder="1"/>
    <xf numFmtId="0" fontId="50" fillId="0" borderId="33" xfId="1" applyFont="1" applyBorder="1" applyAlignment="1">
      <alignment horizontal="left"/>
    </xf>
    <xf numFmtId="9" fontId="49" fillId="0" borderId="34" xfId="2" applyFont="1" applyBorder="1" applyAlignment="1">
      <alignment horizontal="center"/>
    </xf>
    <xf numFmtId="0" fontId="51" fillId="0" borderId="35" xfId="1" applyFont="1" applyBorder="1" applyAlignment="1">
      <alignment horizontal="left"/>
    </xf>
    <xf numFmtId="0" fontId="50" fillId="0" borderId="36" xfId="1" applyFont="1" applyBorder="1" applyAlignment="1">
      <alignment horizontal="left"/>
    </xf>
    <xf numFmtId="0" fontId="52" fillId="14" borderId="37" xfId="1" applyFont="1" applyFill="1" applyBorder="1" applyAlignment="1">
      <alignment horizontal="center" vertical="center"/>
    </xf>
    <xf numFmtId="0" fontId="52" fillId="14" borderId="0" xfId="1" applyFont="1" applyFill="1" applyAlignment="1">
      <alignment horizontal="center" vertical="center"/>
    </xf>
    <xf numFmtId="0" fontId="52" fillId="14" borderId="0" xfId="1" applyFont="1" applyFill="1" applyAlignment="1">
      <alignment horizontal="center" wrapText="1"/>
    </xf>
    <xf numFmtId="0" fontId="53" fillId="14" borderId="38" xfId="1" applyFont="1" applyFill="1" applyBorder="1" applyAlignment="1">
      <alignment horizontal="left" vertical="center"/>
    </xf>
    <xf numFmtId="9" fontId="47" fillId="13" borderId="34" xfId="2" applyFont="1" applyFill="1" applyBorder="1" applyAlignment="1">
      <alignment horizontal="center"/>
    </xf>
    <xf numFmtId="0" fontId="54" fillId="13" borderId="36" xfId="1" applyFont="1" applyFill="1" applyBorder="1" applyAlignment="1">
      <alignment horizontal="center"/>
    </xf>
    <xf numFmtId="0" fontId="51" fillId="0" borderId="36" xfId="1" applyFont="1" applyBorder="1" applyAlignment="1">
      <alignment horizontal="left"/>
    </xf>
    <xf numFmtId="0" fontId="47" fillId="0" borderId="0" xfId="1" applyFont="1" applyAlignment="1">
      <alignment horizontal="center"/>
    </xf>
    <xf numFmtId="166" fontId="59" fillId="0" borderId="0" xfId="1" applyNumberFormat="1" applyFont="1" applyAlignment="1">
      <alignment horizontal="center"/>
    </xf>
    <xf numFmtId="1" fontId="60" fillId="0" borderId="0" xfId="1" applyNumberFormat="1" applyFont="1" applyAlignment="1">
      <alignment horizontal="right" wrapText="1"/>
    </xf>
    <xf numFmtId="166" fontId="61" fillId="0" borderId="0" xfId="1" applyNumberFormat="1" applyFont="1" applyAlignment="1">
      <alignment horizontal="center"/>
    </xf>
    <xf numFmtId="0" fontId="60" fillId="0" borderId="0" xfId="1" applyFont="1"/>
    <xf numFmtId="0" fontId="62" fillId="0" borderId="0" xfId="1" applyFont="1"/>
    <xf numFmtId="0" fontId="63" fillId="0" borderId="0" xfId="1" applyFont="1" applyAlignment="1">
      <alignment horizontal="left"/>
    </xf>
    <xf numFmtId="166" fontId="62" fillId="0" borderId="0" xfId="1" applyNumberFormat="1" applyFont="1" applyAlignment="1">
      <alignment horizontal="center"/>
    </xf>
    <xf numFmtId="0" fontId="64" fillId="0" borderId="0" xfId="1" applyFont="1" applyAlignment="1">
      <alignment horizontal="left"/>
    </xf>
    <xf numFmtId="167" fontId="59" fillId="0" borderId="0" xfId="1" applyNumberFormat="1" applyFont="1" applyAlignment="1">
      <alignment horizontal="right"/>
    </xf>
    <xf numFmtId="1" fontId="65" fillId="0" borderId="0" xfId="1" applyNumberFormat="1" applyFont="1" applyAlignment="1">
      <alignment horizontal="center"/>
    </xf>
    <xf numFmtId="0" fontId="66" fillId="0" borderId="0" xfId="1" applyFont="1" applyAlignment="1">
      <alignment horizontal="left" wrapText="1"/>
    </xf>
    <xf numFmtId="166" fontId="67" fillId="0" borderId="0" xfId="1" applyNumberFormat="1" applyFont="1" applyAlignment="1">
      <alignment horizontal="center"/>
    </xf>
    <xf numFmtId="0" fontId="54" fillId="0" borderId="0" xfId="1" applyFont="1" applyAlignment="1">
      <alignment horizontal="left"/>
    </xf>
    <xf numFmtId="1" fontId="65" fillId="0" borderId="0" xfId="1" applyNumberFormat="1" applyFont="1" applyAlignment="1">
      <alignment horizontal="right" wrapText="1"/>
    </xf>
    <xf numFmtId="4" fontId="68" fillId="0" borderId="0" xfId="6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wrapText="1"/>
    </xf>
    <xf numFmtId="4" fontId="3" fillId="0" borderId="1" xfId="1" applyNumberFormat="1" applyFont="1" applyBorder="1" applyAlignment="1">
      <alignment horizontal="right"/>
    </xf>
    <xf numFmtId="167" fontId="3" fillId="0" borderId="1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left" wrapText="1"/>
    </xf>
    <xf numFmtId="0" fontId="22" fillId="0" borderId="1" xfId="1" applyFont="1" applyBorder="1" applyAlignment="1">
      <alignment horizontal="right" wrapText="1"/>
    </xf>
    <xf numFmtId="0" fontId="22" fillId="6" borderId="0" xfId="1" applyFont="1" applyFill="1" applyAlignment="1">
      <alignment horizontal="left"/>
    </xf>
    <xf numFmtId="0" fontId="22" fillId="6" borderId="1" xfId="1" applyFont="1" applyFill="1" applyBorder="1" applyAlignment="1">
      <alignment horizontal="left"/>
    </xf>
    <xf numFmtId="0" fontId="22" fillId="0" borderId="1" xfId="1" applyFont="1" applyBorder="1" applyAlignment="1">
      <alignment horizontal="center"/>
    </xf>
    <xf numFmtId="4" fontId="22" fillId="4" borderId="1" xfId="1" applyNumberFormat="1" applyFont="1" applyFill="1" applyBorder="1" applyAlignment="1">
      <alignment horizontal="right"/>
    </xf>
    <xf numFmtId="4" fontId="22" fillId="4" borderId="1" xfId="1" applyNumberFormat="1" applyFont="1" applyFill="1" applyBorder="1" applyAlignment="1">
      <alignment horizontal="center"/>
    </xf>
    <xf numFmtId="4" fontId="22" fillId="0" borderId="1" xfId="1" applyNumberFormat="1" applyFont="1" applyBorder="1"/>
    <xf numFmtId="14" fontId="22" fillId="0" borderId="1" xfId="1" applyNumberFormat="1" applyFont="1" applyBorder="1" applyAlignment="1">
      <alignment horizontal="center"/>
    </xf>
    <xf numFmtId="0" fontId="22" fillId="0" borderId="1" xfId="1" applyFont="1" applyBorder="1"/>
    <xf numFmtId="0" fontId="22" fillId="0" borderId="0" xfId="1" applyFont="1" applyAlignment="1">
      <alignment horizontal="left" wrapText="1"/>
    </xf>
    <xf numFmtId="0" fontId="22" fillId="0" borderId="1" xfId="1" applyFont="1" applyBorder="1" applyAlignment="1">
      <alignment horizontal="left" wrapText="1"/>
    </xf>
    <xf numFmtId="4" fontId="22" fillId="4" borderId="1" xfId="2" applyNumberFormat="1" applyFont="1" applyFill="1" applyBorder="1" applyAlignment="1"/>
    <xf numFmtId="0" fontId="3" fillId="5" borderId="1" xfId="1" applyFont="1" applyFill="1" applyBorder="1" applyAlignment="1">
      <alignment horizontal="center" wrapText="1"/>
    </xf>
    <xf numFmtId="4" fontId="3" fillId="5" borderId="1" xfId="6" applyNumberFormat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/>
    </xf>
    <xf numFmtId="4" fontId="3" fillId="5" borderId="1" xfId="1" applyNumberFormat="1" applyFont="1" applyFill="1" applyBorder="1" applyAlignment="1">
      <alignment horizontal="center" wrapText="1"/>
    </xf>
    <xf numFmtId="4" fontId="3" fillId="5" borderId="1" xfId="1" applyNumberFormat="1" applyFont="1" applyFill="1" applyBorder="1" applyAlignment="1">
      <alignment horizontal="center"/>
    </xf>
    <xf numFmtId="167" fontId="3" fillId="5" borderId="1" xfId="1" applyNumberFormat="1" applyFont="1" applyFill="1" applyBorder="1" applyAlignment="1">
      <alignment horizontal="center"/>
    </xf>
    <xf numFmtId="4" fontId="3" fillId="0" borderId="0" xfId="1" applyNumberFormat="1" applyFont="1" applyAlignment="1">
      <alignment horizontal="center"/>
    </xf>
    <xf numFmtId="0" fontId="71" fillId="0" borderId="1" xfId="0" applyFont="1" applyBorder="1" applyAlignment="1">
      <alignment horizontal="center"/>
    </xf>
    <xf numFmtId="43" fontId="0" fillId="0" borderId="1" xfId="7" applyFont="1" applyBorder="1" applyAlignment="1">
      <alignment horizontal="right"/>
    </xf>
    <xf numFmtId="0" fontId="72" fillId="0" borderId="1" xfId="0" applyFont="1" applyBorder="1" applyAlignment="1">
      <alignment horizontal="center"/>
    </xf>
    <xf numFmtId="0" fontId="61" fillId="0" borderId="0" xfId="1" applyFont="1"/>
    <xf numFmtId="4" fontId="61" fillId="0" borderId="0" xfId="1" applyNumberFormat="1" applyFont="1"/>
    <xf numFmtId="4" fontId="74" fillId="0" borderId="0" xfId="1" applyNumberFormat="1" applyFont="1"/>
    <xf numFmtId="0" fontId="74" fillId="0" borderId="0" xfId="1" applyFont="1"/>
    <xf numFmtId="0" fontId="60" fillId="0" borderId="0" xfId="1" applyFont="1" applyAlignment="1">
      <alignment horizontal="left"/>
    </xf>
    <xf numFmtId="0" fontId="77" fillId="0" borderId="0" xfId="1" applyFont="1" applyAlignment="1">
      <alignment horizontal="center"/>
    </xf>
    <xf numFmtId="0" fontId="51" fillId="0" borderId="0" xfId="1" applyFont="1"/>
    <xf numFmtId="14" fontId="54" fillId="0" borderId="0" xfId="1" applyNumberFormat="1" applyFont="1" applyAlignment="1">
      <alignment horizontal="center"/>
    </xf>
    <xf numFmtId="14" fontId="51" fillId="0" borderId="8" xfId="1" applyNumberFormat="1" applyFont="1" applyBorder="1" applyAlignment="1">
      <alignment horizontal="center"/>
    </xf>
    <xf numFmtId="0" fontId="51" fillId="0" borderId="0" xfId="1" applyFont="1" applyAlignment="1">
      <alignment horizontal="left"/>
    </xf>
    <xf numFmtId="168" fontId="51" fillId="0" borderId="30" xfId="8" applyNumberFormat="1" applyFont="1" applyBorder="1" applyAlignment="1">
      <alignment horizontal="center"/>
    </xf>
    <xf numFmtId="169" fontId="51" fillId="0" borderId="30" xfId="1" applyNumberFormat="1" applyFont="1" applyBorder="1" applyAlignment="1">
      <alignment horizontal="center"/>
    </xf>
    <xf numFmtId="14" fontId="79" fillId="0" borderId="30" xfId="1" applyNumberFormat="1" applyFont="1" applyBorder="1" applyAlignment="1">
      <alignment horizontal="center"/>
    </xf>
    <xf numFmtId="0" fontId="78" fillId="0" borderId="0" xfId="1" applyFont="1" applyAlignment="1">
      <alignment horizontal="left"/>
    </xf>
    <xf numFmtId="0" fontId="78" fillId="0" borderId="30" xfId="1" applyFont="1" applyBorder="1" applyAlignment="1">
      <alignment horizontal="center"/>
    </xf>
    <xf numFmtId="9" fontId="60" fillId="0" borderId="30" xfId="8" applyNumberFormat="1" applyFont="1" applyBorder="1" applyAlignment="1">
      <alignment horizontal="center"/>
    </xf>
    <xf numFmtId="164" fontId="51" fillId="0" borderId="8" xfId="1" applyNumberFormat="1" applyFont="1" applyBorder="1"/>
    <xf numFmtId="164" fontId="2" fillId="0" borderId="0" xfId="1" applyNumberFormat="1"/>
    <xf numFmtId="170" fontId="60" fillId="0" borderId="30" xfId="8" applyNumberFormat="1" applyFont="1" applyBorder="1" applyAlignment="1">
      <alignment horizontal="center"/>
    </xf>
    <xf numFmtId="0" fontId="51" fillId="0" borderId="30" xfId="1" applyFont="1" applyBorder="1" applyAlignment="1">
      <alignment horizontal="center"/>
    </xf>
    <xf numFmtId="170" fontId="63" fillId="0" borderId="30" xfId="8" applyNumberFormat="1" applyFont="1" applyBorder="1" applyAlignment="1">
      <alignment horizontal="center"/>
    </xf>
    <xf numFmtId="164" fontId="51" fillId="0" borderId="30" xfId="1" applyNumberFormat="1" applyFont="1" applyBorder="1"/>
    <xf numFmtId="0" fontId="51" fillId="0" borderId="31" xfId="1" applyFont="1" applyBorder="1"/>
    <xf numFmtId="168" fontId="51" fillId="0" borderId="8" xfId="3" applyNumberFormat="1" applyFont="1" applyBorder="1" applyAlignment="1">
      <alignment horizontal="center"/>
    </xf>
    <xf numFmtId="164" fontId="51" fillId="0" borderId="8" xfId="1" applyNumberFormat="1" applyFont="1" applyBorder="1" applyAlignment="1">
      <alignment horizontal="right"/>
    </xf>
    <xf numFmtId="0" fontId="51" fillId="0" borderId="8" xfId="1" applyFont="1" applyBorder="1" applyAlignment="1">
      <alignment horizontal="center"/>
    </xf>
    <xf numFmtId="0" fontId="51" fillId="0" borderId="8" xfId="8" applyNumberFormat="1" applyFont="1" applyBorder="1" applyAlignment="1">
      <alignment horizontal="center"/>
    </xf>
    <xf numFmtId="0" fontId="51" fillId="0" borderId="8" xfId="1" applyFont="1" applyBorder="1"/>
    <xf numFmtId="171" fontId="51" fillId="0" borderId="8" xfId="1" applyNumberFormat="1" applyFont="1" applyBorder="1" applyAlignment="1">
      <alignment horizontal="center"/>
    </xf>
    <xf numFmtId="0" fontId="62" fillId="0" borderId="8" xfId="1" applyFont="1" applyBorder="1"/>
    <xf numFmtId="0" fontId="53" fillId="0" borderId="0" xfId="1" applyFont="1" applyAlignment="1">
      <alignment horizontal="center"/>
    </xf>
    <xf numFmtId="43" fontId="0" fillId="0" borderId="1" xfId="7" applyFont="1" applyBorder="1" applyAlignment="1">
      <alignment horizontal="center"/>
    </xf>
    <xf numFmtId="43" fontId="2" fillId="0" borderId="1" xfId="7" applyFont="1" applyBorder="1"/>
    <xf numFmtId="43" fontId="21" fillId="0" borderId="1" xfId="7" applyFont="1" applyBorder="1"/>
    <xf numFmtId="43" fontId="2" fillId="0" borderId="6" xfId="7" applyFont="1" applyBorder="1"/>
    <xf numFmtId="0" fontId="0" fillId="0" borderId="10" xfId="0" applyBorder="1" applyAlignment="1">
      <alignment horizontal="center"/>
    </xf>
    <xf numFmtId="0" fontId="81" fillId="0" borderId="1" xfId="0" applyFont="1" applyBorder="1" applyAlignment="1">
      <alignment horizontal="center"/>
    </xf>
    <xf numFmtId="43" fontId="0" fillId="0" borderId="1" xfId="7" applyFont="1" applyBorder="1"/>
    <xf numFmtId="0" fontId="76" fillId="0" borderId="0" xfId="1" applyFont="1" applyAlignment="1">
      <alignment horizontal="left"/>
    </xf>
    <xf numFmtId="0" fontId="61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43" fontId="5" fillId="0" borderId="43" xfId="1" applyNumberFormat="1" applyFont="1" applyBorder="1" applyAlignment="1">
      <alignment horizontal="left"/>
    </xf>
    <xf numFmtId="43" fontId="5" fillId="0" borderId="44" xfId="1" applyNumberFormat="1" applyFont="1" applyBorder="1" applyAlignment="1">
      <alignment horizontal="left"/>
    </xf>
    <xf numFmtId="0" fontId="50" fillId="0" borderId="45" xfId="1" applyFont="1" applyBorder="1" applyAlignment="1">
      <alignment horizontal="left"/>
    </xf>
    <xf numFmtId="4" fontId="49" fillId="0" borderId="6" xfId="1" applyNumberFormat="1" applyFont="1" applyBorder="1"/>
    <xf numFmtId="0" fontId="22" fillId="0" borderId="1" xfId="1" applyNumberFormat="1" applyFont="1" applyBorder="1" applyAlignment="1">
      <alignment horizontal="center"/>
    </xf>
    <xf numFmtId="49" fontId="22" fillId="0" borderId="1" xfId="1" applyNumberFormat="1" applyFont="1" applyBorder="1" applyAlignment="1">
      <alignment horizontal="left"/>
    </xf>
    <xf numFmtId="0" fontId="6" fillId="0" borderId="0" xfId="1" applyFont="1" applyProtection="1"/>
    <xf numFmtId="0" fontId="4" fillId="0" borderId="0" xfId="1" applyFont="1" applyAlignment="1" applyProtection="1">
      <alignment horizontal="left"/>
    </xf>
    <xf numFmtId="0" fontId="4" fillId="0" borderId="0" xfId="1" applyFont="1" applyProtection="1"/>
    <xf numFmtId="0" fontId="22" fillId="0" borderId="1" xfId="1" applyFont="1" applyBorder="1"/>
    <xf numFmtId="49" fontId="22" fillId="0" borderId="1" xfId="1" applyNumberFormat="1" applyFont="1" applyBorder="1" applyAlignment="1">
      <alignment horizontal="left"/>
    </xf>
    <xf numFmtId="0" fontId="22" fillId="0" borderId="1" xfId="1" applyFont="1" applyBorder="1" applyAlignment="1">
      <alignment horizontal="left"/>
    </xf>
    <xf numFmtId="0" fontId="22" fillId="0" borderId="1" xfId="1" applyFont="1" applyBorder="1" applyAlignment="1">
      <alignment horizontal="center"/>
    </xf>
    <xf numFmtId="4" fontId="22" fillId="4" borderId="1" xfId="1" applyNumberFormat="1" applyFont="1" applyFill="1" applyBorder="1" applyAlignment="1">
      <alignment horizontal="right"/>
    </xf>
    <xf numFmtId="14" fontId="22" fillId="0" borderId="1" xfId="1" applyNumberFormat="1" applyFont="1" applyBorder="1" applyAlignment="1">
      <alignment horizontal="center"/>
    </xf>
    <xf numFmtId="0" fontId="22" fillId="0" borderId="1" xfId="1" applyFont="1" applyBorder="1"/>
    <xf numFmtId="4" fontId="22" fillId="4" borderId="1" xfId="2" applyNumberFormat="1" applyFont="1" applyFill="1" applyBorder="1" applyAlignment="1"/>
    <xf numFmtId="49" fontId="22" fillId="0" borderId="1" xfId="1" applyNumberFormat="1" applyFont="1" applyBorder="1" applyAlignment="1">
      <alignment horizontal="left"/>
    </xf>
    <xf numFmtId="0" fontId="22" fillId="6" borderId="1" xfId="1" applyFont="1" applyFill="1" applyBorder="1" applyAlignment="1">
      <alignment horizontal="left"/>
    </xf>
    <xf numFmtId="0" fontId="22" fillId="0" borderId="1" xfId="1" applyFont="1" applyBorder="1" applyAlignment="1">
      <alignment horizontal="center"/>
    </xf>
    <xf numFmtId="0" fontId="22" fillId="0" borderId="1" xfId="1" applyFont="1" applyBorder="1" applyAlignment="1">
      <alignment horizontal="left"/>
    </xf>
    <xf numFmtId="4" fontId="22" fillId="4" borderId="1" xfId="1" applyNumberFormat="1" applyFont="1" applyFill="1" applyBorder="1" applyAlignment="1">
      <alignment horizontal="right"/>
    </xf>
    <xf numFmtId="14" fontId="22" fillId="0" borderId="1" xfId="1" applyNumberFormat="1" applyFont="1" applyBorder="1" applyAlignment="1">
      <alignment horizontal="center"/>
    </xf>
    <xf numFmtId="0" fontId="22" fillId="0" borderId="1" xfId="1" applyFont="1" applyBorder="1"/>
    <xf numFmtId="4" fontId="22" fillId="4" borderId="1" xfId="2" applyNumberFormat="1" applyFont="1" applyFill="1" applyBorder="1" applyAlignment="1"/>
    <xf numFmtId="49" fontId="22" fillId="0" borderId="1" xfId="1" applyNumberFormat="1" applyFont="1" applyBorder="1" applyAlignment="1">
      <alignment horizontal="left"/>
    </xf>
    <xf numFmtId="12" fontId="22" fillId="0" borderId="1" xfId="1" applyNumberFormat="1" applyFont="1" applyBorder="1" applyAlignment="1">
      <alignment horizontal="center"/>
    </xf>
    <xf numFmtId="0" fontId="22" fillId="0" borderId="1" xfId="1" applyFont="1" applyBorder="1" applyAlignment="1">
      <alignment horizontal="left"/>
    </xf>
    <xf numFmtId="0" fontId="22" fillId="0" borderId="1" xfId="1" applyFont="1" applyBorder="1" applyAlignment="1">
      <alignment horizontal="left"/>
    </xf>
    <xf numFmtId="4" fontId="22" fillId="4" borderId="1" xfId="1" applyNumberFormat="1" applyFont="1" applyFill="1" applyBorder="1" applyAlignment="1">
      <alignment horizontal="right"/>
    </xf>
    <xf numFmtId="0" fontId="22" fillId="0" borderId="1" xfId="1" applyFont="1" applyBorder="1"/>
    <xf numFmtId="14" fontId="22" fillId="0" borderId="1" xfId="1" applyNumberFormat="1" applyFont="1" applyBorder="1" applyAlignment="1">
      <alignment horizontal="left"/>
    </xf>
    <xf numFmtId="0" fontId="63" fillId="0" borderId="0" xfId="1" applyFont="1" applyAlignment="1">
      <alignment horizontal="left"/>
    </xf>
    <xf numFmtId="0" fontId="54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49" fontId="22" fillId="6" borderId="1" xfId="1" applyNumberFormat="1" applyFont="1" applyFill="1" applyBorder="1" applyAlignment="1">
      <alignment horizontal="left"/>
    </xf>
    <xf numFmtId="0" fontId="20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left"/>
    </xf>
    <xf numFmtId="0" fontId="5" fillId="0" borderId="9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43" fontId="5" fillId="0" borderId="9" xfId="1" applyNumberFormat="1" applyFont="1" applyBorder="1" applyAlignment="1">
      <alignment horizontal="left" wrapText="1"/>
    </xf>
    <xf numFmtId="43" fontId="5" fillId="0" borderId="7" xfId="1" applyNumberFormat="1" applyFont="1" applyBorder="1" applyAlignment="1">
      <alignment horizontal="left" wrapText="1"/>
    </xf>
    <xf numFmtId="43" fontId="5" fillId="0" borderId="9" xfId="1" applyNumberFormat="1" applyFont="1" applyBorder="1" applyAlignment="1">
      <alignment horizontal="left"/>
    </xf>
    <xf numFmtId="43" fontId="5" fillId="0" borderId="7" xfId="1" applyNumberFormat="1" applyFont="1" applyBorder="1" applyAlignment="1">
      <alignment horizontal="left"/>
    </xf>
    <xf numFmtId="43" fontId="8" fillId="2" borderId="9" xfId="1" applyNumberFormat="1" applyFont="1" applyFill="1" applyBorder="1" applyAlignment="1">
      <alignment horizontal="left"/>
    </xf>
    <xf numFmtId="43" fontId="8" fillId="2" borderId="7" xfId="1" applyNumberFormat="1" applyFont="1" applyFill="1" applyBorder="1" applyAlignment="1">
      <alignment horizontal="left"/>
    </xf>
    <xf numFmtId="0" fontId="4" fillId="0" borderId="0" xfId="1" applyFont="1" applyAlignment="1" applyProtection="1">
      <alignment horizontal="center"/>
    </xf>
    <xf numFmtId="43" fontId="8" fillId="3" borderId="9" xfId="1" applyNumberFormat="1" applyFont="1" applyFill="1" applyBorder="1" applyAlignment="1">
      <alignment horizontal="left"/>
    </xf>
    <xf numFmtId="43" fontId="8" fillId="3" borderId="7" xfId="1" applyNumberFormat="1" applyFont="1" applyFill="1" applyBorder="1" applyAlignment="1">
      <alignment horizontal="left"/>
    </xf>
    <xf numFmtId="0" fontId="19" fillId="0" borderId="0" xfId="1" applyFont="1" applyAlignment="1">
      <alignment horizontal="center" vertical="center"/>
    </xf>
    <xf numFmtId="0" fontId="5" fillId="0" borderId="14" xfId="1" applyFont="1" applyBorder="1" applyAlignment="1">
      <alignment horizontal="left"/>
    </xf>
    <xf numFmtId="0" fontId="5" fillId="0" borderId="22" xfId="1" applyFont="1" applyBorder="1" applyAlignment="1">
      <alignment horizontal="left"/>
    </xf>
    <xf numFmtId="0" fontId="18" fillId="0" borderId="0" xfId="1" applyFont="1" applyAlignment="1">
      <alignment horizontal="center" vertical="center"/>
    </xf>
    <xf numFmtId="0" fontId="15" fillId="0" borderId="9" xfId="1" applyFont="1" applyBorder="1" applyAlignment="1" applyProtection="1">
      <alignment horizontal="left"/>
    </xf>
    <xf numFmtId="0" fontId="15" fillId="0" borderId="7" xfId="1" applyFont="1" applyBorder="1" applyAlignment="1" applyProtection="1">
      <alignment horizontal="left"/>
    </xf>
    <xf numFmtId="0" fontId="5" fillId="0" borderId="8" xfId="1" applyFont="1" applyBorder="1" applyAlignment="1">
      <alignment horizontal="left"/>
    </xf>
    <xf numFmtId="164" fontId="5" fillId="0" borderId="8" xfId="1" applyNumberFormat="1" applyFont="1" applyBorder="1" applyAlignment="1">
      <alignment horizontal="left"/>
    </xf>
    <xf numFmtId="0" fontId="12" fillId="0" borderId="6" xfId="1" applyFont="1" applyBorder="1" applyAlignment="1">
      <alignment horizontal="center" textRotation="90"/>
    </xf>
    <xf numFmtId="0" fontId="12" fillId="0" borderId="26" xfId="1" applyFont="1" applyBorder="1" applyAlignment="1">
      <alignment horizontal="center" textRotation="90"/>
    </xf>
    <xf numFmtId="0" fontId="7" fillId="0" borderId="21" xfId="1" applyFont="1" applyBorder="1" applyAlignment="1">
      <alignment horizontal="center" shrinkToFit="1"/>
    </xf>
    <xf numFmtId="0" fontId="7" fillId="0" borderId="20" xfId="1" applyFont="1" applyBorder="1" applyAlignment="1">
      <alignment horizontal="center" shrinkToFit="1"/>
    </xf>
    <xf numFmtId="0" fontId="7" fillId="0" borderId="25" xfId="1" applyFont="1" applyBorder="1" applyAlignment="1">
      <alignment horizontal="center" shrinkToFit="1"/>
    </xf>
    <xf numFmtId="0" fontId="7" fillId="0" borderId="24" xfId="1" applyFont="1" applyBorder="1" applyAlignment="1">
      <alignment horizontal="center" shrinkToFit="1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11" fillId="4" borderId="6" xfId="1" applyFont="1" applyFill="1" applyBorder="1" applyAlignment="1">
      <alignment horizontal="center" wrapText="1"/>
    </xf>
    <xf numFmtId="0" fontId="11" fillId="4" borderId="10" xfId="1" applyFont="1" applyFill="1" applyBorder="1" applyAlignment="1">
      <alignment horizontal="center" wrapText="1"/>
    </xf>
    <xf numFmtId="0" fontId="5" fillId="6" borderId="8" xfId="1" applyFont="1" applyFill="1" applyBorder="1" applyAlignment="1">
      <alignment horizontal="left"/>
    </xf>
    <xf numFmtId="1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 applyProtection="1">
      <alignment horizontal="left"/>
    </xf>
    <xf numFmtId="164" fontId="5" fillId="0" borderId="7" xfId="1" applyNumberFormat="1" applyFont="1" applyBorder="1" applyAlignment="1">
      <alignment horizontal="left"/>
    </xf>
    <xf numFmtId="0" fontId="7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5" fillId="0" borderId="1" xfId="1" applyFont="1" applyBorder="1" applyAlignment="1">
      <alignment horizontal="left"/>
    </xf>
    <xf numFmtId="0" fontId="12" fillId="0" borderId="6" xfId="1" applyFont="1" applyBorder="1" applyAlignment="1">
      <alignment horizontal="center" textRotation="90" wrapText="1"/>
    </xf>
    <xf numFmtId="0" fontId="12" fillId="0" borderId="26" xfId="1" applyFont="1" applyBorder="1" applyAlignment="1">
      <alignment horizontal="center" textRotation="90" wrapText="1"/>
    </xf>
    <xf numFmtId="0" fontId="23" fillId="0" borderId="1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75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61" fillId="0" borderId="0" xfId="1" applyFont="1" applyAlignment="1">
      <alignment horizontal="left"/>
    </xf>
    <xf numFmtId="0" fontId="80" fillId="0" borderId="0" xfId="1" applyFont="1" applyAlignment="1">
      <alignment horizontal="center"/>
    </xf>
    <xf numFmtId="0" fontId="53" fillId="0" borderId="0" xfId="1" applyFont="1" applyAlignment="1">
      <alignment horizontal="center"/>
    </xf>
    <xf numFmtId="0" fontId="54" fillId="0" borderId="0" xfId="1" applyFont="1" applyAlignment="1">
      <alignment horizontal="center"/>
    </xf>
    <xf numFmtId="0" fontId="62" fillId="0" borderId="0" xfId="1" applyFont="1" applyAlignment="1">
      <alignment horizontal="center"/>
    </xf>
    <xf numFmtId="0" fontId="51" fillId="0" borderId="0" xfId="1" applyFont="1" applyAlignment="1">
      <alignment horizontal="left"/>
    </xf>
    <xf numFmtId="0" fontId="51" fillId="0" borderId="31" xfId="1" applyFont="1" applyBorder="1" applyAlignment="1">
      <alignment horizontal="left"/>
    </xf>
    <xf numFmtId="0" fontId="51" fillId="0" borderId="30" xfId="1" applyFont="1" applyBorder="1" applyAlignment="1">
      <alignment horizontal="center"/>
    </xf>
    <xf numFmtId="0" fontId="51" fillId="0" borderId="0" xfId="1" applyFont="1" applyAlignment="1">
      <alignment horizontal="center"/>
    </xf>
    <xf numFmtId="0" fontId="51" fillId="0" borderId="8" xfId="1" applyFont="1" applyBorder="1" applyAlignment="1">
      <alignment horizontal="center"/>
    </xf>
    <xf numFmtId="0" fontId="51" fillId="0" borderId="30" xfId="1" applyFont="1" applyBorder="1" applyAlignment="1">
      <alignment horizontal="left"/>
    </xf>
    <xf numFmtId="171" fontId="51" fillId="0" borderId="30" xfId="1" applyNumberFormat="1" applyFont="1" applyBorder="1" applyAlignment="1">
      <alignment horizontal="center"/>
    </xf>
    <xf numFmtId="171" fontId="51" fillId="0" borderId="8" xfId="1" applyNumberFormat="1" applyFont="1" applyBorder="1" applyAlignment="1">
      <alignment horizontal="center"/>
    </xf>
    <xf numFmtId="164" fontId="51" fillId="0" borderId="8" xfId="1" applyNumberFormat="1" applyFont="1" applyBorder="1" applyAlignment="1">
      <alignment horizontal="center"/>
    </xf>
    <xf numFmtId="0" fontId="63" fillId="0" borderId="8" xfId="1" applyFont="1" applyBorder="1" applyAlignment="1">
      <alignment horizontal="center"/>
    </xf>
    <xf numFmtId="0" fontId="78" fillId="0" borderId="0" xfId="1" applyFont="1" applyAlignment="1">
      <alignment horizontal="left"/>
    </xf>
    <xf numFmtId="0" fontId="76" fillId="0" borderId="0" xfId="1" applyFont="1" applyAlignment="1">
      <alignment horizontal="left"/>
    </xf>
    <xf numFmtId="0" fontId="63" fillId="0" borderId="0" xfId="1" applyFont="1" applyAlignment="1">
      <alignment horizontal="left"/>
    </xf>
    <xf numFmtId="0" fontId="54" fillId="0" borderId="0" xfId="1" applyFont="1" applyAlignment="1">
      <alignment horizontal="left"/>
    </xf>
    <xf numFmtId="14" fontId="51" fillId="0" borderId="30" xfId="1" applyNumberFormat="1" applyFont="1" applyBorder="1" applyAlignment="1">
      <alignment horizontal="center"/>
    </xf>
    <xf numFmtId="14" fontId="51" fillId="0" borderId="0" xfId="1" applyNumberFormat="1" applyFont="1" applyAlignment="1">
      <alignment horizontal="center"/>
    </xf>
    <xf numFmtId="0" fontId="54" fillId="0" borderId="8" xfId="1" applyFont="1" applyBorder="1" applyAlignment="1">
      <alignment horizontal="left"/>
    </xf>
    <xf numFmtId="0" fontId="77" fillId="0" borderId="0" xfId="1" applyFont="1" applyAlignment="1">
      <alignment horizontal="center"/>
    </xf>
    <xf numFmtId="0" fontId="70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5" fillId="6" borderId="27" xfId="1" applyFont="1" applyFill="1" applyBorder="1" applyAlignment="1">
      <alignment horizontal="center"/>
    </xf>
    <xf numFmtId="0" fontId="45" fillId="6" borderId="0" xfId="1" applyFont="1" applyFill="1" applyAlignment="1">
      <alignment horizontal="center"/>
    </xf>
    <xf numFmtId="0" fontId="43" fillId="6" borderId="27" xfId="1" applyFont="1" applyFill="1" applyBorder="1" applyAlignment="1">
      <alignment horizontal="center"/>
    </xf>
    <xf numFmtId="0" fontId="43" fillId="6" borderId="0" xfId="1" applyFont="1" applyFill="1" applyAlignment="1">
      <alignment horizontal="center"/>
    </xf>
    <xf numFmtId="0" fontId="43" fillId="6" borderId="29" xfId="1" applyFont="1" applyFill="1" applyBorder="1" applyAlignment="1">
      <alignment horizontal="center"/>
    </xf>
    <xf numFmtId="0" fontId="42" fillId="6" borderId="27" xfId="1" applyFont="1" applyFill="1" applyBorder="1" applyAlignment="1">
      <alignment horizontal="center"/>
    </xf>
    <xf numFmtId="0" fontId="42" fillId="6" borderId="0" xfId="1" applyFont="1" applyFill="1" applyAlignment="1">
      <alignment horizontal="center"/>
    </xf>
    <xf numFmtId="0" fontId="42" fillId="6" borderId="29" xfId="1" applyFont="1" applyFill="1" applyBorder="1" applyAlignment="1">
      <alignment horizontal="center"/>
    </xf>
    <xf numFmtId="0" fontId="41" fillId="6" borderId="27" xfId="1" applyFont="1" applyFill="1" applyBorder="1" applyAlignment="1">
      <alignment horizontal="center"/>
    </xf>
    <xf numFmtId="0" fontId="41" fillId="6" borderId="0" xfId="1" applyFont="1" applyFill="1" applyAlignment="1">
      <alignment horizontal="center"/>
    </xf>
    <xf numFmtId="0" fontId="41" fillId="6" borderId="29" xfId="1" applyFont="1" applyFill="1" applyBorder="1" applyAlignment="1">
      <alignment horizontal="center"/>
    </xf>
    <xf numFmtId="0" fontId="38" fillId="4" borderId="27" xfId="1" applyFont="1" applyFill="1" applyBorder="1" applyAlignment="1">
      <alignment horizontal="center"/>
    </xf>
    <xf numFmtId="0" fontId="38" fillId="4" borderId="0" xfId="1" applyFont="1" applyFill="1" applyAlignment="1">
      <alignment horizontal="center"/>
    </xf>
    <xf numFmtId="0" fontId="38" fillId="4" borderId="29" xfId="1" applyFont="1" applyFill="1" applyBorder="1" applyAlignment="1">
      <alignment horizontal="center"/>
    </xf>
    <xf numFmtId="49" fontId="38" fillId="4" borderId="27" xfId="1" applyNumberFormat="1" applyFont="1" applyFill="1" applyBorder="1" applyAlignment="1">
      <alignment horizontal="center"/>
    </xf>
    <xf numFmtId="49" fontId="38" fillId="4" borderId="0" xfId="1" applyNumberFormat="1" applyFont="1" applyFill="1" applyAlignment="1">
      <alignment horizontal="center"/>
    </xf>
    <xf numFmtId="49" fontId="38" fillId="4" borderId="29" xfId="1" applyNumberFormat="1" applyFont="1" applyFill="1" applyBorder="1" applyAlignment="1">
      <alignment horizontal="center"/>
    </xf>
    <xf numFmtId="0" fontId="32" fillId="11" borderId="1" xfId="5" applyFont="1" applyFill="1" applyBorder="1" applyAlignment="1">
      <alignment horizontal="center"/>
    </xf>
    <xf numFmtId="0" fontId="36" fillId="11" borderId="9" xfId="5" applyFont="1" applyFill="1" applyBorder="1" applyAlignment="1">
      <alignment horizontal="center"/>
    </xf>
    <xf numFmtId="0" fontId="36" fillId="11" borderId="8" xfId="5" applyFont="1" applyFill="1" applyBorder="1" applyAlignment="1">
      <alignment horizontal="center"/>
    </xf>
    <xf numFmtId="0" fontId="35" fillId="10" borderId="1" xfId="1" applyFont="1" applyFill="1" applyBorder="1" applyAlignment="1">
      <alignment horizontal="center" vertical="center"/>
    </xf>
    <xf numFmtId="9" fontId="31" fillId="10" borderId="6" xfId="2" applyFont="1" applyFill="1" applyBorder="1" applyAlignment="1">
      <alignment horizontal="center" vertical="center"/>
    </xf>
    <xf numFmtId="9" fontId="31" fillId="10" borderId="11" xfId="2" applyFont="1" applyFill="1" applyBorder="1" applyAlignment="1">
      <alignment horizontal="center" vertical="center"/>
    </xf>
    <xf numFmtId="9" fontId="31" fillId="10" borderId="10" xfId="2" applyFont="1" applyFill="1" applyBorder="1" applyAlignment="1">
      <alignment horizontal="center" vertical="center"/>
    </xf>
    <xf numFmtId="0" fontId="32" fillId="10" borderId="6" xfId="5" applyFont="1" applyFill="1" applyBorder="1" applyAlignment="1">
      <alignment horizontal="center" vertical="center" textRotation="90"/>
    </xf>
    <xf numFmtId="0" fontId="32" fillId="10" borderId="10" xfId="5" applyFont="1" applyFill="1" applyBorder="1" applyAlignment="1">
      <alignment horizontal="center" vertical="center" textRotation="90"/>
    </xf>
    <xf numFmtId="0" fontId="32" fillId="10" borderId="6" xfId="5" applyFont="1" applyFill="1" applyBorder="1" applyAlignment="1">
      <alignment horizontal="center" vertical="center" wrapText="1"/>
    </xf>
    <xf numFmtId="0" fontId="32" fillId="10" borderId="11" xfId="5" applyFont="1" applyFill="1" applyBorder="1" applyAlignment="1">
      <alignment horizontal="center" vertical="center" wrapText="1"/>
    </xf>
    <xf numFmtId="0" fontId="32" fillId="10" borderId="10" xfId="5" applyFont="1" applyFill="1" applyBorder="1" applyAlignment="1">
      <alignment horizontal="center" vertical="center" wrapText="1"/>
    </xf>
    <xf numFmtId="0" fontId="33" fillId="10" borderId="10" xfId="1" applyFont="1" applyFill="1" applyBorder="1" applyAlignment="1">
      <alignment horizontal="center" vertical="center" wrapText="1"/>
    </xf>
    <xf numFmtId="0" fontId="33" fillId="10" borderId="1" xfId="1" applyFont="1" applyFill="1" applyBorder="1" applyAlignment="1">
      <alignment horizontal="center" vertical="center" wrapText="1"/>
    </xf>
    <xf numFmtId="0" fontId="33" fillId="10" borderId="11" xfId="1" applyFont="1" applyFill="1" applyBorder="1" applyAlignment="1">
      <alignment horizontal="center" vertical="center" wrapText="1"/>
    </xf>
    <xf numFmtId="0" fontId="34" fillId="10" borderId="6" xfId="1" applyFont="1" applyFill="1" applyBorder="1" applyAlignment="1">
      <alignment horizontal="center" vertical="center"/>
    </xf>
    <xf numFmtId="0" fontId="34" fillId="10" borderId="11" xfId="1" applyFont="1" applyFill="1" applyBorder="1" applyAlignment="1">
      <alignment horizontal="center" vertical="center"/>
    </xf>
    <xf numFmtId="0" fontId="34" fillId="10" borderId="10" xfId="1" applyFont="1" applyFill="1" applyBorder="1" applyAlignment="1">
      <alignment horizontal="center" vertical="center"/>
    </xf>
    <xf numFmtId="0" fontId="33" fillId="10" borderId="9" xfId="1" applyFont="1" applyFill="1" applyBorder="1" applyAlignment="1">
      <alignment horizontal="center" vertical="center" wrapText="1"/>
    </xf>
    <xf numFmtId="0" fontId="33" fillId="10" borderId="8" xfId="1" applyFont="1" applyFill="1" applyBorder="1" applyAlignment="1">
      <alignment horizontal="center" vertical="center" wrapText="1"/>
    </xf>
    <xf numFmtId="0" fontId="33" fillId="10" borderId="7" xfId="1" applyFont="1" applyFill="1" applyBorder="1" applyAlignment="1">
      <alignment horizontal="center" vertical="center" wrapText="1"/>
    </xf>
    <xf numFmtId="0" fontId="73" fillId="0" borderId="30" xfId="0" applyFont="1" applyBorder="1" applyAlignment="1">
      <alignment horizontal="center"/>
    </xf>
    <xf numFmtId="0" fontId="56" fillId="0" borderId="0" xfId="1" applyFont="1" applyAlignment="1">
      <alignment horizontal="center"/>
    </xf>
    <xf numFmtId="0" fontId="55" fillId="0" borderId="0" xfId="1" applyFont="1" applyAlignment="1">
      <alignment horizontal="center"/>
    </xf>
    <xf numFmtId="0" fontId="47" fillId="0" borderId="0" xfId="1" applyFont="1" applyAlignment="1">
      <alignment horizontal="center"/>
    </xf>
    <xf numFmtId="0" fontId="52" fillId="15" borderId="41" xfId="1" applyFont="1" applyFill="1" applyBorder="1" applyAlignment="1">
      <alignment horizontal="center" vertical="center"/>
    </xf>
    <xf numFmtId="0" fontId="52" fillId="15" borderId="39" xfId="1" applyFont="1" applyFill="1" applyBorder="1" applyAlignment="1">
      <alignment horizontal="center" vertical="center"/>
    </xf>
    <xf numFmtId="0" fontId="52" fillId="15" borderId="42" xfId="1" applyFont="1" applyFill="1" applyBorder="1" applyAlignment="1">
      <alignment horizontal="center" wrapText="1"/>
    </xf>
    <xf numFmtId="0" fontId="52" fillId="15" borderId="40" xfId="1" applyFont="1" applyFill="1" applyBorder="1" applyAlignment="1">
      <alignment horizontal="center" wrapText="1"/>
    </xf>
    <xf numFmtId="0" fontId="52" fillId="15" borderId="41" xfId="1" applyFont="1" applyFill="1" applyBorder="1" applyAlignment="1">
      <alignment horizontal="center" wrapText="1"/>
    </xf>
    <xf numFmtId="0" fontId="52" fillId="15" borderId="39" xfId="1" applyFont="1" applyFill="1" applyBorder="1" applyAlignment="1">
      <alignment horizontal="center" wrapText="1"/>
    </xf>
  </cellXfs>
  <cellStyles count="9">
    <cellStyle name="Millares" xfId="7" builtinId="3"/>
    <cellStyle name="Millares 2" xfId="3"/>
    <cellStyle name="Millares 2 2" xfId="4"/>
    <cellStyle name="Millares 3" xfId="8"/>
    <cellStyle name="Millares_29 feb DESEMBOLSO2004" xfId="6"/>
    <cellStyle name="Normal" xfId="0" builtinId="0"/>
    <cellStyle name="Normal 2" xfId="1"/>
    <cellStyle name="Normal 2 2" xf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38100</xdr:rowOff>
    </xdr:from>
    <xdr:ext cx="990600" cy="619125"/>
    <xdr:pic>
      <xdr:nvPicPr>
        <xdr:cNvPr id="2" name="Imagen 1">
          <a:extLst>
            <a:ext uri="{FF2B5EF4-FFF2-40B4-BE49-F238E27FC236}">
              <a16:creationId xmlns:a16="http://schemas.microsoft.com/office/drawing/2014/main" xmlns="" id="{4A00DB5A-FE4B-4C38-90DC-93001859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990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142875</xdr:rowOff>
    </xdr:from>
    <xdr:ext cx="1285875" cy="933450"/>
    <xdr:pic>
      <xdr:nvPicPr>
        <xdr:cNvPr id="2" name="Imagen 1">
          <a:extLst>
            <a:ext uri="{FF2B5EF4-FFF2-40B4-BE49-F238E27FC236}">
              <a16:creationId xmlns:a16="http://schemas.microsoft.com/office/drawing/2014/main" xmlns="" id="{3CA08CEB-3D2B-4CAC-A569-82200A46B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66725"/>
          <a:ext cx="12858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38100</xdr:rowOff>
    </xdr:from>
    <xdr:ext cx="1114425" cy="771525"/>
    <xdr:pic>
      <xdr:nvPicPr>
        <xdr:cNvPr id="2" name="Imagen 1">
          <a:extLst>
            <a:ext uri="{FF2B5EF4-FFF2-40B4-BE49-F238E27FC236}">
              <a16:creationId xmlns:a16="http://schemas.microsoft.com/office/drawing/2014/main" xmlns="" id="{86E78575-62A7-4A20-8606-BA2C6965C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11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971550" cy="695325"/>
    <xdr:pic>
      <xdr:nvPicPr>
        <xdr:cNvPr id="2" name="9 Imagen">
          <a:extLst>
            <a:ext uri="{FF2B5EF4-FFF2-40B4-BE49-F238E27FC236}">
              <a16:creationId xmlns:a16="http://schemas.microsoft.com/office/drawing/2014/main" xmlns="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</xdr:colOff>
      <xdr:row>0</xdr:row>
      <xdr:rowOff>0</xdr:rowOff>
    </xdr:from>
    <xdr:ext cx="971550" cy="695325"/>
    <xdr:pic>
      <xdr:nvPicPr>
        <xdr:cNvPr id="3" name="9 Imagen">
          <a:extLst>
            <a:ext uri="{FF2B5EF4-FFF2-40B4-BE49-F238E27FC236}">
              <a16:creationId xmlns="" xmlns:a16="http://schemas.microsoft.com/office/drawing/2014/main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</xdr:colOff>
      <xdr:row>0</xdr:row>
      <xdr:rowOff>0</xdr:rowOff>
    </xdr:from>
    <xdr:ext cx="971550" cy="695325"/>
    <xdr:pic>
      <xdr:nvPicPr>
        <xdr:cNvPr id="4" name="9 Imagen">
          <a:extLst>
            <a:ext uri="{FF2B5EF4-FFF2-40B4-BE49-F238E27FC236}">
              <a16:creationId xmlns:a16="http://schemas.microsoft.com/office/drawing/2014/main" xmlns="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</xdr:colOff>
      <xdr:row>0</xdr:row>
      <xdr:rowOff>0</xdr:rowOff>
    </xdr:from>
    <xdr:ext cx="971550" cy="695325"/>
    <xdr:pic>
      <xdr:nvPicPr>
        <xdr:cNvPr id="5" name="9 Imagen">
          <a:extLst>
            <a:ext uri="{FF2B5EF4-FFF2-40B4-BE49-F238E27FC236}">
              <a16:creationId xmlns="" xmlns:a16="http://schemas.microsoft.com/office/drawing/2014/main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971550" cy="695325"/>
    <xdr:pic>
      <xdr:nvPicPr>
        <xdr:cNvPr id="2" name="9 Imagen">
          <a:extLst>
            <a:ext uri="{FF2B5EF4-FFF2-40B4-BE49-F238E27FC236}">
              <a16:creationId xmlns:a16="http://schemas.microsoft.com/office/drawing/2014/main" xmlns="" id="{D3410056-CA1F-4E7D-B6E6-C54CDAC2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NDO%201-2025/Copia%20de%20MODELO%20CONSOLIDADO%20FONDO%20NO%201%20%20Y%20VS%20MARZO%202025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ATOS/FONDO%203-2025/CONSOLIDADO%20FR%20NO.%2003%20MAYO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 refreshError="1">
        <row r="7">
          <cell r="F7" t="str">
            <v>HOSPITAL INMACULADA CONCEPCION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>
        <row r="9">
          <cell r="D9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6"/>
  <sheetViews>
    <sheetView topLeftCell="A64" zoomScaleNormal="100" workbookViewId="0">
      <selection activeCell="A219" sqref="A219:F219"/>
    </sheetView>
  </sheetViews>
  <sheetFormatPr baseColWidth="10" defaultRowHeight="12.75" x14ac:dyDescent="0.2"/>
  <cols>
    <col min="1" max="4" width="3.7109375" style="3" customWidth="1"/>
    <col min="5" max="5" width="4.5703125" style="3" customWidth="1"/>
    <col min="6" max="6" width="38.7109375" style="3" customWidth="1"/>
    <col min="7" max="7" width="17.28515625" style="3" customWidth="1"/>
    <col min="8" max="8" width="15.28515625" style="3" customWidth="1"/>
    <col min="9" max="9" width="18.140625" style="3" customWidth="1"/>
    <col min="10" max="11" width="15.28515625" style="3" customWidth="1"/>
    <col min="12" max="12" width="9.42578125" style="3" customWidth="1"/>
    <col min="13" max="13" width="8.5703125" style="3" hidden="1" customWidth="1"/>
    <col min="14" max="14" width="12.5703125" style="3" customWidth="1"/>
    <col min="15" max="16384" width="11.42578125" style="3"/>
  </cols>
  <sheetData>
    <row r="1" spans="1:15" ht="18" customHeight="1" x14ac:dyDescent="0.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76"/>
    </row>
    <row r="2" spans="1:15" ht="14.25" customHeight="1" x14ac:dyDescent="0.5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76"/>
    </row>
    <row r="3" spans="1:15" ht="18.75" customHeight="1" x14ac:dyDescent="0.5">
      <c r="A3" s="343" t="s">
        <v>171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76"/>
    </row>
    <row r="4" spans="1:15" ht="13.5" customHeight="1" x14ac:dyDescent="0.25">
      <c r="A4" s="363" t="s">
        <v>604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</row>
    <row r="5" spans="1:15" ht="13.5" customHeight="1" x14ac:dyDescent="0.25">
      <c r="A5" s="364" t="s">
        <v>170</v>
      </c>
      <c r="B5" s="364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</row>
    <row r="6" spans="1:15" ht="15.75" customHeight="1" x14ac:dyDescent="0.25">
      <c r="A6" s="75"/>
      <c r="B6" s="75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5" ht="24.75" customHeight="1" x14ac:dyDescent="0.25">
      <c r="A7" s="73" t="s">
        <v>169</v>
      </c>
      <c r="B7" s="73"/>
      <c r="C7" s="73"/>
      <c r="D7" s="73"/>
      <c r="E7" s="73"/>
      <c r="F7" s="344" t="s">
        <v>612</v>
      </c>
      <c r="G7" s="345"/>
      <c r="H7" s="23" t="s">
        <v>613</v>
      </c>
      <c r="I7" s="69"/>
      <c r="J7" s="69"/>
      <c r="K7" s="69"/>
      <c r="L7" s="69"/>
      <c r="M7" s="71"/>
    </row>
    <row r="8" spans="1:15" ht="19.5" customHeight="1" x14ac:dyDescent="0.25">
      <c r="A8" s="365" t="s">
        <v>616</v>
      </c>
      <c r="B8" s="365"/>
      <c r="C8" s="365"/>
      <c r="D8" s="365"/>
      <c r="E8" s="365"/>
      <c r="F8" s="365"/>
      <c r="G8" s="23" t="s">
        <v>168</v>
      </c>
      <c r="H8" s="346"/>
      <c r="I8" s="346"/>
      <c r="J8" s="346"/>
      <c r="K8" s="346"/>
      <c r="L8" s="346"/>
      <c r="M8" s="71"/>
    </row>
    <row r="9" spans="1:15" ht="18.75" customHeight="1" x14ac:dyDescent="0.4">
      <c r="A9" s="18" t="s">
        <v>167</v>
      </c>
      <c r="B9" s="18"/>
      <c r="C9" s="23"/>
      <c r="D9" s="346" t="s">
        <v>166</v>
      </c>
      <c r="E9" s="346"/>
      <c r="F9" s="330"/>
      <c r="G9" s="329" t="s">
        <v>614</v>
      </c>
      <c r="H9" s="346"/>
      <c r="I9" s="346"/>
      <c r="J9" s="346"/>
      <c r="K9" s="346"/>
      <c r="L9" s="346"/>
      <c r="M9" s="330"/>
    </row>
    <row r="10" spans="1:15" ht="13.5" customHeight="1" x14ac:dyDescent="0.25">
      <c r="A10" s="18" t="s">
        <v>165</v>
      </c>
      <c r="B10" s="18"/>
      <c r="C10" s="18"/>
      <c r="D10" s="18"/>
      <c r="E10" s="18"/>
      <c r="F10" s="72">
        <v>1500000</v>
      </c>
      <c r="G10" s="23" t="s">
        <v>164</v>
      </c>
      <c r="H10" s="347">
        <f>K210</f>
        <v>1499682.1400000001</v>
      </c>
      <c r="I10" s="347"/>
      <c r="J10" s="347"/>
      <c r="K10" s="347"/>
      <c r="L10" s="347"/>
      <c r="M10" s="71"/>
      <c r="O10" s="253" t="s">
        <v>547</v>
      </c>
    </row>
    <row r="11" spans="1:15" ht="13.5" customHeight="1" x14ac:dyDescent="0.25">
      <c r="A11" s="70" t="s">
        <v>163</v>
      </c>
      <c r="B11" s="69"/>
      <c r="C11" s="69"/>
      <c r="D11" s="69"/>
      <c r="E11" s="69"/>
      <c r="F11" s="21">
        <v>39322825800</v>
      </c>
      <c r="G11" s="68" t="s">
        <v>162</v>
      </c>
      <c r="H11" s="67"/>
      <c r="I11" s="358">
        <v>39335077444</v>
      </c>
      <c r="J11" s="358"/>
      <c r="K11" s="358"/>
      <c r="L11" s="358"/>
      <c r="M11" s="66"/>
    </row>
    <row r="12" spans="1:15" ht="13.5" customHeight="1" x14ac:dyDescent="0.25">
      <c r="A12" s="365" t="s">
        <v>161</v>
      </c>
      <c r="B12" s="365"/>
      <c r="C12" s="365"/>
      <c r="D12" s="365"/>
      <c r="E12" s="365"/>
      <c r="F12" s="365"/>
      <c r="G12" s="365" t="s">
        <v>160</v>
      </c>
      <c r="H12" s="365"/>
      <c r="I12" s="365"/>
      <c r="J12" s="365"/>
      <c r="K12" s="365"/>
      <c r="L12" s="365"/>
      <c r="M12" s="365"/>
    </row>
    <row r="13" spans="1:15" ht="13.5" customHeight="1" x14ac:dyDescent="0.25">
      <c r="A13" s="329" t="s">
        <v>159</v>
      </c>
      <c r="B13" s="346"/>
      <c r="C13" s="346"/>
      <c r="D13" s="346"/>
      <c r="E13" s="346"/>
      <c r="F13" s="330"/>
      <c r="G13" s="18" t="s">
        <v>158</v>
      </c>
      <c r="H13" s="23"/>
      <c r="I13" s="347">
        <f>H10-K95</f>
        <v>1497457.9800000002</v>
      </c>
      <c r="J13" s="347"/>
      <c r="K13" s="347"/>
      <c r="L13" s="362"/>
      <c r="M13" s="23"/>
    </row>
    <row r="14" spans="1:15" ht="13.5" customHeight="1" x14ac:dyDescent="0.25">
      <c r="A14" s="366" t="s">
        <v>157</v>
      </c>
      <c r="B14" s="348" t="s">
        <v>153</v>
      </c>
      <c r="C14" s="348" t="s">
        <v>152</v>
      </c>
      <c r="D14" s="348" t="s">
        <v>156</v>
      </c>
      <c r="E14" s="348" t="s">
        <v>150</v>
      </c>
      <c r="F14" s="350" t="s">
        <v>155</v>
      </c>
      <c r="G14" s="351"/>
      <c r="H14" s="354" t="s">
        <v>154</v>
      </c>
      <c r="I14" s="355"/>
      <c r="J14" s="355"/>
      <c r="K14" s="355"/>
      <c r="L14" s="355"/>
      <c r="M14" s="356" t="s">
        <v>149</v>
      </c>
    </row>
    <row r="15" spans="1:15" ht="41.25" customHeight="1" thickBot="1" x14ac:dyDescent="0.3">
      <c r="A15" s="367"/>
      <c r="B15" s="349"/>
      <c r="C15" s="349"/>
      <c r="D15" s="349"/>
      <c r="E15" s="349"/>
      <c r="F15" s="352"/>
      <c r="G15" s="353"/>
      <c r="H15" s="65" t="s">
        <v>153</v>
      </c>
      <c r="I15" s="65" t="s">
        <v>152</v>
      </c>
      <c r="J15" s="65" t="s">
        <v>151</v>
      </c>
      <c r="K15" s="65" t="s">
        <v>150</v>
      </c>
      <c r="L15" s="65" t="s">
        <v>149</v>
      </c>
      <c r="M15" s="357"/>
    </row>
    <row r="16" spans="1:15" ht="13.5" customHeight="1" thickTop="1" x14ac:dyDescent="0.25">
      <c r="A16" s="59">
        <v>2</v>
      </c>
      <c r="B16" s="59">
        <v>2</v>
      </c>
      <c r="C16" s="59"/>
      <c r="D16" s="59"/>
      <c r="E16" s="59"/>
      <c r="F16" s="338" t="s">
        <v>148</v>
      </c>
      <c r="G16" s="339"/>
      <c r="H16" s="57">
        <f>I17+I34+I39+I44+I53+I68+I73+I91+I117</f>
        <v>13074.16</v>
      </c>
      <c r="I16" s="58"/>
      <c r="J16" s="57"/>
      <c r="K16" s="57"/>
      <c r="L16" s="57">
        <f>K16/$J$210</f>
        <v>0</v>
      </c>
      <c r="M16" s="54"/>
    </row>
    <row r="17" spans="1:13" ht="13.5" customHeight="1" x14ac:dyDescent="0.25">
      <c r="A17" s="51">
        <v>2</v>
      </c>
      <c r="B17" s="51">
        <v>2</v>
      </c>
      <c r="C17" s="51">
        <v>1</v>
      </c>
      <c r="D17" s="51"/>
      <c r="E17" s="51"/>
      <c r="F17" s="335" t="s">
        <v>147</v>
      </c>
      <c r="G17" s="336"/>
      <c r="H17" s="50"/>
      <c r="I17" s="50">
        <f>J18+J20+J22+J24+J26+J28+J30+J32</f>
        <v>0</v>
      </c>
      <c r="J17" s="50"/>
      <c r="K17" s="50"/>
      <c r="L17" s="50"/>
      <c r="M17" s="19"/>
    </row>
    <row r="18" spans="1:13" ht="13.5" customHeight="1" x14ac:dyDescent="0.25">
      <c r="A18" s="18">
        <v>2</v>
      </c>
      <c r="B18" s="18">
        <v>2</v>
      </c>
      <c r="C18" s="18">
        <v>1</v>
      </c>
      <c r="D18" s="18">
        <v>1</v>
      </c>
      <c r="E18" s="18"/>
      <c r="F18" s="331" t="s">
        <v>146</v>
      </c>
      <c r="G18" s="332"/>
      <c r="H18" s="42"/>
      <c r="I18" s="42"/>
      <c r="J18" s="42">
        <f>K19</f>
        <v>0</v>
      </c>
      <c r="K18" s="42"/>
      <c r="L18" s="42"/>
      <c r="M18" s="19"/>
    </row>
    <row r="19" spans="1:13" ht="13.5" customHeight="1" x14ac:dyDescent="0.25">
      <c r="A19" s="18">
        <v>2</v>
      </c>
      <c r="B19" s="18">
        <v>2</v>
      </c>
      <c r="C19" s="18">
        <v>1</v>
      </c>
      <c r="D19" s="18">
        <v>1</v>
      </c>
      <c r="E19" s="47" t="s">
        <v>13</v>
      </c>
      <c r="F19" s="331" t="s">
        <v>146</v>
      </c>
      <c r="G19" s="332"/>
      <c r="H19" s="42"/>
      <c r="I19" s="42"/>
      <c r="J19" s="42"/>
      <c r="K19" s="42">
        <f>'CUENTA T FR'!A75</f>
        <v>0</v>
      </c>
      <c r="L19" s="42">
        <f>K19/$J$210</f>
        <v>0</v>
      </c>
      <c r="M19" s="19"/>
    </row>
    <row r="20" spans="1:13" ht="13.5" customHeight="1" x14ac:dyDescent="0.25">
      <c r="A20" s="18">
        <v>2</v>
      </c>
      <c r="B20" s="18">
        <v>2</v>
      </c>
      <c r="C20" s="18">
        <v>1</v>
      </c>
      <c r="D20" s="18">
        <v>2</v>
      </c>
      <c r="E20" s="47"/>
      <c r="F20" s="333" t="s">
        <v>145</v>
      </c>
      <c r="G20" s="334"/>
      <c r="H20" s="42"/>
      <c r="I20" s="42"/>
      <c r="J20" s="42">
        <f>K21</f>
        <v>0</v>
      </c>
      <c r="K20" s="42"/>
      <c r="L20" s="42"/>
      <c r="M20" s="19"/>
    </row>
    <row r="21" spans="1:13" ht="13.5" customHeight="1" x14ac:dyDescent="0.25">
      <c r="A21" s="18">
        <v>2</v>
      </c>
      <c r="B21" s="18">
        <v>2</v>
      </c>
      <c r="C21" s="18">
        <v>1</v>
      </c>
      <c r="D21" s="18">
        <v>2</v>
      </c>
      <c r="E21" s="47" t="s">
        <v>13</v>
      </c>
      <c r="F21" s="333" t="s">
        <v>145</v>
      </c>
      <c r="G21" s="334"/>
      <c r="H21" s="42"/>
      <c r="I21" s="42"/>
      <c r="J21" s="42"/>
      <c r="K21" s="42">
        <f>'CUENTA T FR'!B75</f>
        <v>0</v>
      </c>
      <c r="L21" s="42">
        <f>K21/$J$210</f>
        <v>0</v>
      </c>
      <c r="M21" s="19"/>
    </row>
    <row r="22" spans="1:13" ht="13.5" customHeight="1" x14ac:dyDescent="0.25">
      <c r="A22" s="18">
        <v>2</v>
      </c>
      <c r="B22" s="18">
        <v>2</v>
      </c>
      <c r="C22" s="18">
        <v>1</v>
      </c>
      <c r="D22" s="18">
        <v>3</v>
      </c>
      <c r="E22" s="47"/>
      <c r="F22" s="333" t="s">
        <v>144</v>
      </c>
      <c r="G22" s="334"/>
      <c r="H22" s="42"/>
      <c r="I22" s="42"/>
      <c r="J22" s="42">
        <f>K23</f>
        <v>0</v>
      </c>
      <c r="K22" s="42"/>
      <c r="L22" s="42"/>
      <c r="M22" s="19"/>
    </row>
    <row r="23" spans="1:13" ht="13.5" customHeight="1" x14ac:dyDescent="0.25">
      <c r="A23" s="18">
        <v>2</v>
      </c>
      <c r="B23" s="18">
        <v>2</v>
      </c>
      <c r="C23" s="18">
        <v>1</v>
      </c>
      <c r="D23" s="18">
        <v>3</v>
      </c>
      <c r="E23" s="47" t="s">
        <v>13</v>
      </c>
      <c r="F23" s="333" t="s">
        <v>144</v>
      </c>
      <c r="G23" s="334"/>
      <c r="H23" s="42"/>
      <c r="I23" s="42"/>
      <c r="J23" s="42"/>
      <c r="K23" s="42">
        <f>'CUENTA T FR'!C75</f>
        <v>0</v>
      </c>
      <c r="L23" s="42">
        <f>K23/$J$210</f>
        <v>0</v>
      </c>
      <c r="M23" s="19"/>
    </row>
    <row r="24" spans="1:13" ht="13.5" customHeight="1" x14ac:dyDescent="0.25">
      <c r="A24" s="18">
        <v>2</v>
      </c>
      <c r="B24" s="18">
        <v>2</v>
      </c>
      <c r="C24" s="18">
        <v>1</v>
      </c>
      <c r="D24" s="18">
        <v>4</v>
      </c>
      <c r="E24" s="47"/>
      <c r="F24" s="331" t="s">
        <v>143</v>
      </c>
      <c r="G24" s="332"/>
      <c r="H24" s="42"/>
      <c r="I24" s="42"/>
      <c r="J24" s="42">
        <f>K25</f>
        <v>0</v>
      </c>
      <c r="K24" s="42"/>
      <c r="L24" s="42"/>
      <c r="M24" s="19"/>
    </row>
    <row r="25" spans="1:13" ht="13.5" customHeight="1" x14ac:dyDescent="0.25">
      <c r="A25" s="18">
        <v>2</v>
      </c>
      <c r="B25" s="18">
        <v>2</v>
      </c>
      <c r="C25" s="18">
        <v>1</v>
      </c>
      <c r="D25" s="18">
        <v>4</v>
      </c>
      <c r="E25" s="47" t="s">
        <v>13</v>
      </c>
      <c r="F25" s="331" t="s">
        <v>143</v>
      </c>
      <c r="G25" s="332"/>
      <c r="H25" s="42"/>
      <c r="I25" s="42"/>
      <c r="J25" s="42"/>
      <c r="K25" s="42">
        <f>'CUENTA T FR'!D75</f>
        <v>0</v>
      </c>
      <c r="L25" s="42">
        <f>K25/$J$210</f>
        <v>0</v>
      </c>
      <c r="M25" s="19"/>
    </row>
    <row r="26" spans="1:13" ht="13.5" customHeight="1" x14ac:dyDescent="0.25">
      <c r="A26" s="18">
        <v>2</v>
      </c>
      <c r="B26" s="18">
        <v>2</v>
      </c>
      <c r="C26" s="18">
        <v>1</v>
      </c>
      <c r="D26" s="18">
        <v>5</v>
      </c>
      <c r="E26" s="47"/>
      <c r="F26" s="333" t="s">
        <v>142</v>
      </c>
      <c r="G26" s="334"/>
      <c r="H26" s="42"/>
      <c r="I26" s="42"/>
      <c r="J26" s="42">
        <f>K27</f>
        <v>0</v>
      </c>
      <c r="K26" s="63"/>
      <c r="L26" s="42"/>
      <c r="M26" s="54"/>
    </row>
    <row r="27" spans="1:13" ht="13.5" customHeight="1" x14ac:dyDescent="0.25">
      <c r="A27" s="18">
        <v>2</v>
      </c>
      <c r="B27" s="18">
        <v>2</v>
      </c>
      <c r="C27" s="18">
        <v>1</v>
      </c>
      <c r="D27" s="18">
        <v>5</v>
      </c>
      <c r="E27" s="47" t="s">
        <v>13</v>
      </c>
      <c r="F27" s="333" t="s">
        <v>142</v>
      </c>
      <c r="G27" s="334"/>
      <c r="H27" s="42"/>
      <c r="I27" s="42"/>
      <c r="J27" s="42"/>
      <c r="K27" s="42">
        <f>'CUENTA T FR'!E75</f>
        <v>0</v>
      </c>
      <c r="L27" s="42">
        <f>K27/$J$210</f>
        <v>0</v>
      </c>
      <c r="M27" s="54"/>
    </row>
    <row r="28" spans="1:13" ht="13.5" customHeight="1" x14ac:dyDescent="0.25">
      <c r="A28" s="18">
        <v>2</v>
      </c>
      <c r="B28" s="18">
        <v>2</v>
      </c>
      <c r="C28" s="18">
        <v>1</v>
      </c>
      <c r="D28" s="18">
        <v>6</v>
      </c>
      <c r="E28" s="47"/>
      <c r="F28" s="333" t="s">
        <v>141</v>
      </c>
      <c r="G28" s="334"/>
      <c r="H28" s="42"/>
      <c r="I28" s="42"/>
      <c r="J28" s="42">
        <f>K29</f>
        <v>0</v>
      </c>
      <c r="K28" s="42"/>
      <c r="L28" s="42"/>
      <c r="M28" s="19"/>
    </row>
    <row r="29" spans="1:13" ht="13.5" customHeight="1" x14ac:dyDescent="0.25">
      <c r="A29" s="18">
        <v>2</v>
      </c>
      <c r="B29" s="18">
        <v>2</v>
      </c>
      <c r="C29" s="18">
        <v>1</v>
      </c>
      <c r="D29" s="18">
        <v>6</v>
      </c>
      <c r="E29" s="47" t="s">
        <v>13</v>
      </c>
      <c r="F29" s="331" t="s">
        <v>140</v>
      </c>
      <c r="G29" s="332"/>
      <c r="H29" s="42"/>
      <c r="I29" s="42"/>
      <c r="J29" s="42"/>
      <c r="K29" s="42">
        <f>'CUENTA T FR'!F75</f>
        <v>0</v>
      </c>
      <c r="L29" s="42">
        <f>K29/$J$210</f>
        <v>0</v>
      </c>
      <c r="M29" s="19"/>
    </row>
    <row r="30" spans="1:13" ht="13.5" customHeight="1" x14ac:dyDescent="0.25">
      <c r="A30" s="18">
        <v>2</v>
      </c>
      <c r="B30" s="18">
        <v>2</v>
      </c>
      <c r="C30" s="18">
        <v>1</v>
      </c>
      <c r="D30" s="18">
        <v>7</v>
      </c>
      <c r="E30" s="47"/>
      <c r="F30" s="331" t="s">
        <v>139</v>
      </c>
      <c r="G30" s="332"/>
      <c r="H30" s="42"/>
      <c r="I30" s="42"/>
      <c r="J30" s="42">
        <f>K31</f>
        <v>0</v>
      </c>
      <c r="K30" s="42"/>
      <c r="L30" s="42"/>
      <c r="M30" s="19"/>
    </row>
    <row r="31" spans="1:13" ht="13.5" customHeight="1" x14ac:dyDescent="0.25">
      <c r="A31" s="18">
        <v>2</v>
      </c>
      <c r="B31" s="18">
        <v>2</v>
      </c>
      <c r="C31" s="18">
        <v>1</v>
      </c>
      <c r="D31" s="18">
        <v>7</v>
      </c>
      <c r="E31" s="47" t="s">
        <v>13</v>
      </c>
      <c r="F31" s="331" t="s">
        <v>139</v>
      </c>
      <c r="G31" s="332"/>
      <c r="H31" s="42"/>
      <c r="I31" s="42"/>
      <c r="J31" s="42"/>
      <c r="K31" s="42">
        <f>'CUENTA T FR'!G75</f>
        <v>0</v>
      </c>
      <c r="L31" s="42">
        <f>K31/$J$210</f>
        <v>0</v>
      </c>
      <c r="M31" s="19"/>
    </row>
    <row r="32" spans="1:13" ht="13.5" customHeight="1" x14ac:dyDescent="0.25">
      <c r="A32" s="18">
        <v>2</v>
      </c>
      <c r="B32" s="18">
        <v>2</v>
      </c>
      <c r="C32" s="18">
        <v>1</v>
      </c>
      <c r="D32" s="18">
        <v>8</v>
      </c>
      <c r="E32" s="47"/>
      <c r="F32" s="333" t="s">
        <v>138</v>
      </c>
      <c r="G32" s="334"/>
      <c r="H32" s="42"/>
      <c r="I32" s="42"/>
      <c r="J32" s="42">
        <f>K33</f>
        <v>0</v>
      </c>
      <c r="K32" s="42"/>
      <c r="L32" s="42"/>
      <c r="M32" s="19"/>
    </row>
    <row r="33" spans="1:13" ht="13.5" customHeight="1" x14ac:dyDescent="0.25">
      <c r="A33" s="18">
        <v>2</v>
      </c>
      <c r="B33" s="18">
        <v>2</v>
      </c>
      <c r="C33" s="18">
        <v>1</v>
      </c>
      <c r="D33" s="18">
        <v>8</v>
      </c>
      <c r="E33" s="47" t="s">
        <v>13</v>
      </c>
      <c r="F33" s="333" t="s">
        <v>138</v>
      </c>
      <c r="G33" s="334"/>
      <c r="H33" s="42"/>
      <c r="I33" s="42"/>
      <c r="J33" s="42"/>
      <c r="K33" s="42">
        <f>'CUENTA T FR'!H75</f>
        <v>0</v>
      </c>
      <c r="L33" s="42">
        <f>K33/$J$210</f>
        <v>0</v>
      </c>
      <c r="M33" s="19"/>
    </row>
    <row r="34" spans="1:13" ht="13.5" customHeight="1" x14ac:dyDescent="0.25">
      <c r="A34" s="51">
        <v>2</v>
      </c>
      <c r="B34" s="51">
        <v>2</v>
      </c>
      <c r="C34" s="51">
        <v>2</v>
      </c>
      <c r="D34" s="51"/>
      <c r="E34" s="51"/>
      <c r="F34" s="335" t="s">
        <v>137</v>
      </c>
      <c r="G34" s="336"/>
      <c r="H34" s="50"/>
      <c r="I34" s="50">
        <f>J35+J37</f>
        <v>0</v>
      </c>
      <c r="J34" s="50"/>
      <c r="K34" s="50"/>
      <c r="L34" s="50"/>
      <c r="M34" s="54"/>
    </row>
    <row r="35" spans="1:13" ht="13.5" customHeight="1" x14ac:dyDescent="0.25">
      <c r="A35" s="18">
        <v>2</v>
      </c>
      <c r="B35" s="18">
        <v>2</v>
      </c>
      <c r="C35" s="18">
        <v>2</v>
      </c>
      <c r="D35" s="18">
        <v>1</v>
      </c>
      <c r="E35" s="47"/>
      <c r="F35" s="333" t="s">
        <v>136</v>
      </c>
      <c r="G35" s="334"/>
      <c r="H35" s="42"/>
      <c r="I35" s="42"/>
      <c r="J35" s="42">
        <f>K36</f>
        <v>0</v>
      </c>
      <c r="K35" s="42"/>
      <c r="L35" s="42"/>
      <c r="M35" s="19"/>
    </row>
    <row r="36" spans="1:13" ht="13.5" customHeight="1" x14ac:dyDescent="0.25">
      <c r="A36" s="18">
        <v>2</v>
      </c>
      <c r="B36" s="18">
        <v>2</v>
      </c>
      <c r="C36" s="18">
        <v>2</v>
      </c>
      <c r="D36" s="18">
        <v>1</v>
      </c>
      <c r="E36" s="47" t="s">
        <v>13</v>
      </c>
      <c r="F36" s="333" t="s">
        <v>136</v>
      </c>
      <c r="G36" s="334"/>
      <c r="H36" s="42"/>
      <c r="I36" s="42"/>
      <c r="J36" s="42"/>
      <c r="K36" s="42">
        <f>'CUENTA T FR'!I75</f>
        <v>0</v>
      </c>
      <c r="L36" s="42">
        <f>K36/$J$210</f>
        <v>0</v>
      </c>
      <c r="M36" s="19"/>
    </row>
    <row r="37" spans="1:13" ht="13.5" customHeight="1" x14ac:dyDescent="0.25">
      <c r="A37" s="18">
        <v>2</v>
      </c>
      <c r="B37" s="18">
        <v>2</v>
      </c>
      <c r="C37" s="18">
        <v>2</v>
      </c>
      <c r="D37" s="18">
        <v>2</v>
      </c>
      <c r="E37" s="47"/>
      <c r="F37" s="333" t="s">
        <v>135</v>
      </c>
      <c r="G37" s="334"/>
      <c r="H37" s="42"/>
      <c r="I37" s="42"/>
      <c r="J37" s="42">
        <f>K38</f>
        <v>0</v>
      </c>
      <c r="K37" s="42"/>
      <c r="L37" s="42"/>
      <c r="M37" s="19"/>
    </row>
    <row r="38" spans="1:13" ht="13.5" customHeight="1" x14ac:dyDescent="0.25">
      <c r="A38" s="18">
        <v>2</v>
      </c>
      <c r="B38" s="18">
        <v>2</v>
      </c>
      <c r="C38" s="18">
        <v>2</v>
      </c>
      <c r="D38" s="18">
        <v>2</v>
      </c>
      <c r="E38" s="47" t="s">
        <v>13</v>
      </c>
      <c r="F38" s="333" t="s">
        <v>135</v>
      </c>
      <c r="G38" s="334"/>
      <c r="H38" s="42"/>
      <c r="I38" s="42"/>
      <c r="J38" s="42"/>
      <c r="K38" s="42">
        <f>'CUENTA T FR'!J75</f>
        <v>0</v>
      </c>
      <c r="L38" s="42">
        <f>K38/$J$210</f>
        <v>0</v>
      </c>
      <c r="M38" s="19"/>
    </row>
    <row r="39" spans="1:13" ht="13.5" customHeight="1" x14ac:dyDescent="0.25">
      <c r="A39" s="51">
        <v>2</v>
      </c>
      <c r="B39" s="51">
        <v>2</v>
      </c>
      <c r="C39" s="51">
        <v>3</v>
      </c>
      <c r="D39" s="51"/>
      <c r="E39" s="51"/>
      <c r="F39" s="335" t="s">
        <v>134</v>
      </c>
      <c r="G39" s="336"/>
      <c r="H39" s="50"/>
      <c r="I39" s="50">
        <f>J40+J42</f>
        <v>10850</v>
      </c>
      <c r="J39" s="50"/>
      <c r="K39" s="50"/>
      <c r="L39" s="50"/>
      <c r="M39" s="19"/>
    </row>
    <row r="40" spans="1:13" ht="13.5" customHeight="1" x14ac:dyDescent="0.25">
      <c r="A40" s="18">
        <v>2</v>
      </c>
      <c r="B40" s="18">
        <v>2</v>
      </c>
      <c r="C40" s="18">
        <v>3</v>
      </c>
      <c r="D40" s="18">
        <v>1</v>
      </c>
      <c r="E40" s="47"/>
      <c r="F40" s="333" t="s">
        <v>133</v>
      </c>
      <c r="G40" s="334"/>
      <c r="H40" s="42"/>
      <c r="I40" s="42"/>
      <c r="J40" s="42">
        <f>K41</f>
        <v>10850</v>
      </c>
      <c r="K40" s="42"/>
      <c r="L40" s="42"/>
      <c r="M40" s="19"/>
    </row>
    <row r="41" spans="1:13" ht="13.5" customHeight="1" x14ac:dyDescent="0.25">
      <c r="A41" s="18">
        <v>2</v>
      </c>
      <c r="B41" s="18">
        <v>2</v>
      </c>
      <c r="C41" s="18">
        <v>3</v>
      </c>
      <c r="D41" s="18">
        <v>1</v>
      </c>
      <c r="E41" s="47" t="s">
        <v>13</v>
      </c>
      <c r="F41" s="333" t="s">
        <v>133</v>
      </c>
      <c r="G41" s="334"/>
      <c r="H41" s="42"/>
      <c r="I41" s="42"/>
      <c r="J41" s="42"/>
      <c r="K41" s="42">
        <f>'CUENTA T FR'!K75</f>
        <v>10850</v>
      </c>
      <c r="L41" s="42">
        <f>K41/$J$210</f>
        <v>7.2348664497664814E-3</v>
      </c>
      <c r="M41" s="19"/>
    </row>
    <row r="42" spans="1:13" ht="13.5" customHeight="1" x14ac:dyDescent="0.25">
      <c r="A42" s="18">
        <v>2</v>
      </c>
      <c r="B42" s="18">
        <v>2</v>
      </c>
      <c r="C42" s="18">
        <v>3</v>
      </c>
      <c r="D42" s="18">
        <v>2</v>
      </c>
      <c r="E42" s="47"/>
      <c r="F42" s="333" t="s">
        <v>132</v>
      </c>
      <c r="G42" s="334"/>
      <c r="H42" s="42"/>
      <c r="I42" s="42"/>
      <c r="J42" s="42">
        <f>K43</f>
        <v>0</v>
      </c>
      <c r="K42" s="63"/>
      <c r="L42" s="42"/>
      <c r="M42" s="19"/>
    </row>
    <row r="43" spans="1:13" ht="13.5" customHeight="1" x14ac:dyDescent="0.25">
      <c r="A43" s="18">
        <v>2</v>
      </c>
      <c r="B43" s="18">
        <v>2</v>
      </c>
      <c r="C43" s="18">
        <v>3</v>
      </c>
      <c r="D43" s="18">
        <v>2</v>
      </c>
      <c r="E43" s="47" t="s">
        <v>13</v>
      </c>
      <c r="F43" s="333" t="s">
        <v>132</v>
      </c>
      <c r="G43" s="334"/>
      <c r="H43" s="42"/>
      <c r="I43" s="42"/>
      <c r="J43" s="42"/>
      <c r="K43" s="42">
        <f>'CUENTA T FR'!L75</f>
        <v>0</v>
      </c>
      <c r="L43" s="42">
        <f>K43/$J$210</f>
        <v>0</v>
      </c>
      <c r="M43" s="19"/>
    </row>
    <row r="44" spans="1:13" ht="13.5" customHeight="1" x14ac:dyDescent="0.25">
      <c r="A44" s="51">
        <v>2</v>
      </c>
      <c r="B44" s="51">
        <v>2</v>
      </c>
      <c r="C44" s="51">
        <v>4</v>
      </c>
      <c r="D44" s="51"/>
      <c r="E44" s="51"/>
      <c r="F44" s="335" t="s">
        <v>131</v>
      </c>
      <c r="G44" s="336"/>
      <c r="H44" s="50"/>
      <c r="I44" s="50">
        <f>J45+J47+J49+J51</f>
        <v>0</v>
      </c>
      <c r="J44" s="50"/>
      <c r="K44" s="50"/>
      <c r="L44" s="50"/>
      <c r="M44" s="19"/>
    </row>
    <row r="45" spans="1:13" ht="13.5" customHeight="1" x14ac:dyDescent="0.25">
      <c r="A45" s="18">
        <v>2</v>
      </c>
      <c r="B45" s="18">
        <v>2</v>
      </c>
      <c r="C45" s="18">
        <v>4</v>
      </c>
      <c r="D45" s="18">
        <v>1</v>
      </c>
      <c r="E45" s="47"/>
      <c r="F45" s="333" t="s">
        <v>130</v>
      </c>
      <c r="G45" s="334"/>
      <c r="H45" s="42"/>
      <c r="I45" s="42"/>
      <c r="J45" s="42">
        <f>K46</f>
        <v>0</v>
      </c>
      <c r="K45" s="42"/>
      <c r="L45" s="42"/>
      <c r="M45" s="19"/>
    </row>
    <row r="46" spans="1:13" ht="13.5" customHeight="1" x14ac:dyDescent="0.25">
      <c r="A46" s="18">
        <v>2</v>
      </c>
      <c r="B46" s="18">
        <v>2</v>
      </c>
      <c r="C46" s="18">
        <v>4</v>
      </c>
      <c r="D46" s="18">
        <v>1</v>
      </c>
      <c r="E46" s="47" t="s">
        <v>13</v>
      </c>
      <c r="F46" s="333" t="s">
        <v>130</v>
      </c>
      <c r="G46" s="334"/>
      <c r="H46" s="42"/>
      <c r="I46" s="42"/>
      <c r="J46" s="42"/>
      <c r="K46" s="42">
        <f>'CUENTA T FR'!M75</f>
        <v>0</v>
      </c>
      <c r="L46" s="42">
        <f>K46/$J$210</f>
        <v>0</v>
      </c>
      <c r="M46" s="19"/>
    </row>
    <row r="47" spans="1:13" ht="13.5" customHeight="1" x14ac:dyDescent="0.25">
      <c r="A47" s="18">
        <v>2</v>
      </c>
      <c r="B47" s="18">
        <v>2</v>
      </c>
      <c r="C47" s="18">
        <v>4</v>
      </c>
      <c r="D47" s="18">
        <v>2</v>
      </c>
      <c r="E47" s="47"/>
      <c r="F47" s="333" t="s">
        <v>129</v>
      </c>
      <c r="G47" s="334"/>
      <c r="H47" s="42"/>
      <c r="I47" s="42"/>
      <c r="J47" s="42">
        <f>K48</f>
        <v>0</v>
      </c>
      <c r="K47" s="42"/>
      <c r="L47" s="42"/>
      <c r="M47" s="19"/>
    </row>
    <row r="48" spans="1:13" ht="13.5" customHeight="1" x14ac:dyDescent="0.25">
      <c r="A48" s="18">
        <v>2</v>
      </c>
      <c r="B48" s="18">
        <v>2</v>
      </c>
      <c r="C48" s="18">
        <v>4</v>
      </c>
      <c r="D48" s="18">
        <v>2</v>
      </c>
      <c r="E48" s="47" t="s">
        <v>13</v>
      </c>
      <c r="F48" s="333" t="s">
        <v>129</v>
      </c>
      <c r="G48" s="334"/>
      <c r="H48" s="42"/>
      <c r="I48" s="42"/>
      <c r="J48" s="42"/>
      <c r="K48" s="42">
        <f>'CUENTA T FR'!N75</f>
        <v>0</v>
      </c>
      <c r="L48" s="42">
        <f>K48/$J$210</f>
        <v>0</v>
      </c>
      <c r="M48" s="19"/>
    </row>
    <row r="49" spans="1:13" ht="13.5" customHeight="1" x14ac:dyDescent="0.25">
      <c r="A49" s="18">
        <v>2</v>
      </c>
      <c r="B49" s="18">
        <v>2</v>
      </c>
      <c r="C49" s="18">
        <v>4</v>
      </c>
      <c r="D49" s="18">
        <v>3</v>
      </c>
      <c r="E49" s="47"/>
      <c r="F49" s="329" t="s">
        <v>128</v>
      </c>
      <c r="G49" s="330"/>
      <c r="H49" s="42"/>
      <c r="I49" s="42"/>
      <c r="J49" s="42">
        <f>K50</f>
        <v>0</v>
      </c>
      <c r="K49" s="42"/>
      <c r="L49" s="42"/>
      <c r="M49" s="19"/>
    </row>
    <row r="50" spans="1:13" ht="13.5" customHeight="1" x14ac:dyDescent="0.25">
      <c r="A50" s="18">
        <v>2</v>
      </c>
      <c r="B50" s="18">
        <v>2</v>
      </c>
      <c r="C50" s="18">
        <v>4</v>
      </c>
      <c r="D50" s="18">
        <v>3</v>
      </c>
      <c r="E50" s="47" t="s">
        <v>13</v>
      </c>
      <c r="F50" s="329" t="s">
        <v>128</v>
      </c>
      <c r="G50" s="330"/>
      <c r="H50" s="42"/>
      <c r="I50" s="42"/>
      <c r="J50" s="42"/>
      <c r="K50" s="42">
        <f>'CUENTA T FR'!O75</f>
        <v>0</v>
      </c>
      <c r="L50" s="42">
        <f>K50/$J$210</f>
        <v>0</v>
      </c>
      <c r="M50" s="19"/>
    </row>
    <row r="51" spans="1:13" ht="13.5" customHeight="1" x14ac:dyDescent="0.25">
      <c r="A51" s="18">
        <v>2</v>
      </c>
      <c r="B51" s="18">
        <v>2</v>
      </c>
      <c r="C51" s="18">
        <v>4</v>
      </c>
      <c r="D51" s="18">
        <v>4</v>
      </c>
      <c r="E51" s="47"/>
      <c r="F51" s="329" t="s">
        <v>127</v>
      </c>
      <c r="G51" s="330"/>
      <c r="H51" s="42"/>
      <c r="I51" s="42"/>
      <c r="J51" s="42">
        <f>K52</f>
        <v>0</v>
      </c>
      <c r="K51" s="42"/>
      <c r="L51" s="42"/>
      <c r="M51" s="19"/>
    </row>
    <row r="52" spans="1:13" ht="13.5" customHeight="1" x14ac:dyDescent="0.25">
      <c r="A52" s="18">
        <v>2</v>
      </c>
      <c r="B52" s="18">
        <v>2</v>
      </c>
      <c r="C52" s="18">
        <v>4</v>
      </c>
      <c r="D52" s="18">
        <v>4</v>
      </c>
      <c r="E52" s="47" t="s">
        <v>13</v>
      </c>
      <c r="F52" s="329" t="s">
        <v>127</v>
      </c>
      <c r="G52" s="330"/>
      <c r="H52" s="42"/>
      <c r="I52" s="42"/>
      <c r="J52" s="42"/>
      <c r="K52" s="42">
        <f>'CUENTA T FR'!P75</f>
        <v>0</v>
      </c>
      <c r="L52" s="42">
        <f>K52/$J$210</f>
        <v>0</v>
      </c>
      <c r="M52" s="19"/>
    </row>
    <row r="53" spans="1:13" ht="13.5" customHeight="1" x14ac:dyDescent="0.25">
      <c r="A53" s="51">
        <v>2</v>
      </c>
      <c r="B53" s="51">
        <v>2</v>
      </c>
      <c r="C53" s="51">
        <v>5</v>
      </c>
      <c r="D53" s="51"/>
      <c r="E53" s="51"/>
      <c r="F53" s="335" t="s">
        <v>126</v>
      </c>
      <c r="G53" s="336"/>
      <c r="H53" s="50"/>
      <c r="I53" s="50">
        <f>J54+J56+J62+J64+J66</f>
        <v>0</v>
      </c>
      <c r="J53" s="50"/>
      <c r="K53" s="50"/>
      <c r="L53" s="50"/>
      <c r="M53" s="19"/>
    </row>
    <row r="54" spans="1:13" ht="13.5" customHeight="1" x14ac:dyDescent="0.25">
      <c r="A54" s="18">
        <v>2</v>
      </c>
      <c r="B54" s="18">
        <v>2</v>
      </c>
      <c r="C54" s="18">
        <v>5</v>
      </c>
      <c r="D54" s="18">
        <v>1</v>
      </c>
      <c r="E54" s="47"/>
      <c r="F54" s="341" t="s">
        <v>125</v>
      </c>
      <c r="G54" s="342"/>
      <c r="H54" s="42"/>
      <c r="I54" s="42"/>
      <c r="J54" s="42">
        <f>K55</f>
        <v>0</v>
      </c>
      <c r="K54" s="42"/>
      <c r="L54" s="42"/>
      <c r="M54" s="19"/>
    </row>
    <row r="55" spans="1:13" ht="13.5" customHeight="1" x14ac:dyDescent="0.25">
      <c r="A55" s="18">
        <v>2</v>
      </c>
      <c r="B55" s="18">
        <v>2</v>
      </c>
      <c r="C55" s="18">
        <v>5</v>
      </c>
      <c r="D55" s="18">
        <v>1</v>
      </c>
      <c r="E55" s="47" t="s">
        <v>13</v>
      </c>
      <c r="F55" s="341" t="s">
        <v>125</v>
      </c>
      <c r="G55" s="342"/>
      <c r="H55" s="42"/>
      <c r="I55" s="42"/>
      <c r="J55" s="42"/>
      <c r="K55" s="42">
        <f>'CUENTA T FR'!Q75</f>
        <v>0</v>
      </c>
      <c r="L55" s="42">
        <f>K55/$J$210</f>
        <v>0</v>
      </c>
      <c r="M55" s="19"/>
    </row>
    <row r="56" spans="1:13" ht="13.5" customHeight="1" x14ac:dyDescent="0.25">
      <c r="A56" s="18">
        <v>2</v>
      </c>
      <c r="B56" s="18">
        <v>2</v>
      </c>
      <c r="C56" s="18">
        <v>5</v>
      </c>
      <c r="D56" s="18">
        <v>3</v>
      </c>
      <c r="E56" s="47"/>
      <c r="F56" s="331" t="s">
        <v>124</v>
      </c>
      <c r="G56" s="332"/>
      <c r="H56" s="42"/>
      <c r="I56" s="42"/>
      <c r="J56" s="42">
        <f>K57+K58+K59+K60+K61</f>
        <v>0</v>
      </c>
      <c r="K56" s="63"/>
      <c r="L56" s="42"/>
      <c r="M56" s="19"/>
    </row>
    <row r="57" spans="1:13" ht="13.5" customHeight="1" x14ac:dyDescent="0.25">
      <c r="A57" s="18">
        <v>2</v>
      </c>
      <c r="B57" s="18">
        <v>2</v>
      </c>
      <c r="C57" s="18">
        <v>5</v>
      </c>
      <c r="D57" s="18">
        <v>3</v>
      </c>
      <c r="E57" s="47" t="s">
        <v>13</v>
      </c>
      <c r="F57" s="333" t="s">
        <v>123</v>
      </c>
      <c r="G57" s="334"/>
      <c r="H57" s="42"/>
      <c r="I57" s="42"/>
      <c r="J57" s="42"/>
      <c r="K57" s="42">
        <f>'CUENTA T FR'!R75</f>
        <v>0</v>
      </c>
      <c r="L57" s="42">
        <f>K57/$J$210</f>
        <v>0</v>
      </c>
      <c r="M57" s="19"/>
    </row>
    <row r="58" spans="1:13" ht="13.5" customHeight="1" x14ac:dyDescent="0.25">
      <c r="A58" s="18">
        <v>2</v>
      </c>
      <c r="B58" s="18">
        <v>2</v>
      </c>
      <c r="C58" s="18">
        <v>5</v>
      </c>
      <c r="D58" s="18">
        <v>3</v>
      </c>
      <c r="E58" s="47" t="s">
        <v>15</v>
      </c>
      <c r="F58" s="333" t="s">
        <v>594</v>
      </c>
      <c r="G58" s="334"/>
      <c r="H58" s="42"/>
      <c r="I58" s="42"/>
      <c r="J58" s="42"/>
      <c r="K58" s="42">
        <f>'CUENTA T FR'!S75</f>
        <v>0</v>
      </c>
      <c r="L58" s="42">
        <f>K58/$J$210</f>
        <v>0</v>
      </c>
      <c r="M58" s="19"/>
    </row>
    <row r="59" spans="1:13" ht="13.5" customHeight="1" x14ac:dyDescent="0.25">
      <c r="A59" s="18">
        <v>2</v>
      </c>
      <c r="B59" s="18">
        <v>2</v>
      </c>
      <c r="C59" s="18">
        <v>5</v>
      </c>
      <c r="D59" s="18">
        <v>3</v>
      </c>
      <c r="E59" s="47" t="s">
        <v>29</v>
      </c>
      <c r="F59" s="333" t="s">
        <v>122</v>
      </c>
      <c r="G59" s="334"/>
      <c r="H59" s="42"/>
      <c r="I59" s="42"/>
      <c r="J59" s="42"/>
      <c r="K59" s="42">
        <f>'CUENTA T FR'!T75</f>
        <v>0</v>
      </c>
      <c r="L59" s="42">
        <f>K59/$J$210</f>
        <v>0</v>
      </c>
      <c r="M59" s="19"/>
    </row>
    <row r="60" spans="1:13" ht="13.5" customHeight="1" x14ac:dyDescent="0.25">
      <c r="A60" s="18">
        <v>2</v>
      </c>
      <c r="B60" s="18">
        <v>2</v>
      </c>
      <c r="C60" s="18">
        <v>5</v>
      </c>
      <c r="D60" s="18">
        <v>3</v>
      </c>
      <c r="E60" s="47" t="s">
        <v>35</v>
      </c>
      <c r="F60" s="331" t="s">
        <v>121</v>
      </c>
      <c r="G60" s="332"/>
      <c r="H60" s="42"/>
      <c r="I60" s="42"/>
      <c r="J60" s="63"/>
      <c r="K60" s="42">
        <f>'CUENTA T FR'!U75</f>
        <v>0</v>
      </c>
      <c r="L60" s="42">
        <f>K60/$J$210</f>
        <v>0</v>
      </c>
      <c r="M60" s="19"/>
    </row>
    <row r="61" spans="1:13" ht="13.5" customHeight="1" x14ac:dyDescent="0.25">
      <c r="A61" s="18">
        <v>2</v>
      </c>
      <c r="B61" s="18">
        <v>2</v>
      </c>
      <c r="C61" s="18">
        <v>5</v>
      </c>
      <c r="D61" s="18">
        <v>3</v>
      </c>
      <c r="E61" s="47" t="s">
        <v>28</v>
      </c>
      <c r="F61" s="333" t="s">
        <v>120</v>
      </c>
      <c r="G61" s="334"/>
      <c r="H61" s="42"/>
      <c r="I61" s="42"/>
      <c r="J61" s="42"/>
      <c r="K61" s="42">
        <f>'CUENTA T FR'!V75</f>
        <v>0</v>
      </c>
      <c r="L61" s="42">
        <f>K61/$J$210</f>
        <v>0</v>
      </c>
      <c r="M61" s="19"/>
    </row>
    <row r="62" spans="1:13" ht="13.5" customHeight="1" x14ac:dyDescent="0.25">
      <c r="A62" s="18">
        <v>2</v>
      </c>
      <c r="B62" s="18">
        <v>2</v>
      </c>
      <c r="C62" s="18">
        <v>5</v>
      </c>
      <c r="D62" s="18">
        <v>4</v>
      </c>
      <c r="E62" s="47"/>
      <c r="F62" s="46" t="s">
        <v>119</v>
      </c>
      <c r="G62" s="45"/>
      <c r="H62" s="42"/>
      <c r="I62" s="42"/>
      <c r="J62" s="42">
        <f>K63</f>
        <v>0</v>
      </c>
      <c r="K62" s="42"/>
      <c r="L62" s="42"/>
      <c r="M62" s="19"/>
    </row>
    <row r="63" spans="1:13" ht="13.5" customHeight="1" x14ac:dyDescent="0.25">
      <c r="A63" s="18">
        <v>2</v>
      </c>
      <c r="B63" s="18">
        <v>2</v>
      </c>
      <c r="C63" s="18">
        <v>5</v>
      </c>
      <c r="D63" s="18">
        <v>4</v>
      </c>
      <c r="E63" s="47" t="s">
        <v>13</v>
      </c>
      <c r="F63" s="46" t="s">
        <v>119</v>
      </c>
      <c r="G63" s="45"/>
      <c r="H63" s="42"/>
      <c r="I63" s="42"/>
      <c r="J63" s="42"/>
      <c r="K63" s="42">
        <f>'CUENTA T FR'!W75</f>
        <v>0</v>
      </c>
      <c r="L63" s="42">
        <f>K63/$J$210</f>
        <v>0</v>
      </c>
      <c r="M63" s="19"/>
    </row>
    <row r="64" spans="1:13" ht="13.5" customHeight="1" x14ac:dyDescent="0.25">
      <c r="A64" s="18">
        <v>2</v>
      </c>
      <c r="B64" s="18">
        <v>2</v>
      </c>
      <c r="C64" s="18">
        <v>5</v>
      </c>
      <c r="D64" s="18">
        <v>8</v>
      </c>
      <c r="E64" s="47"/>
      <c r="F64" s="333" t="s">
        <v>118</v>
      </c>
      <c r="G64" s="334"/>
      <c r="H64" s="42"/>
      <c r="I64" s="42"/>
      <c r="J64" s="42">
        <f>K65</f>
        <v>0</v>
      </c>
      <c r="K64" s="42"/>
      <c r="L64" s="42"/>
      <c r="M64" s="19"/>
    </row>
    <row r="65" spans="1:15" ht="13.5" customHeight="1" x14ac:dyDescent="0.25">
      <c r="A65" s="18">
        <v>2</v>
      </c>
      <c r="B65" s="18">
        <v>2</v>
      </c>
      <c r="C65" s="18">
        <v>5</v>
      </c>
      <c r="D65" s="18">
        <v>8</v>
      </c>
      <c r="E65" s="47" t="s">
        <v>13</v>
      </c>
      <c r="F65" s="333" t="s">
        <v>118</v>
      </c>
      <c r="G65" s="334"/>
      <c r="H65" s="42"/>
      <c r="I65" s="42"/>
      <c r="J65" s="42"/>
      <c r="K65" s="42">
        <f>'CUENTA T FR'!X75</f>
        <v>0</v>
      </c>
      <c r="L65" s="42">
        <f>K65/$J$210</f>
        <v>0</v>
      </c>
      <c r="M65" s="19"/>
    </row>
    <row r="66" spans="1:15" ht="13.5" customHeight="1" x14ac:dyDescent="0.25">
      <c r="A66" s="18">
        <v>2</v>
      </c>
      <c r="B66" s="18">
        <v>2</v>
      </c>
      <c r="C66" s="18">
        <v>5</v>
      </c>
      <c r="D66" s="18">
        <v>9</v>
      </c>
      <c r="E66" s="47"/>
      <c r="F66" s="46" t="s">
        <v>566</v>
      </c>
      <c r="G66" s="45"/>
      <c r="H66" s="42"/>
      <c r="I66" s="42"/>
      <c r="J66" s="42">
        <f>+K67</f>
        <v>0</v>
      </c>
      <c r="K66" s="42"/>
      <c r="L66" s="42"/>
      <c r="M66" s="19"/>
    </row>
    <row r="67" spans="1:15" ht="13.5" customHeight="1" x14ac:dyDescent="0.25">
      <c r="A67" s="18">
        <v>2</v>
      </c>
      <c r="B67" s="18">
        <v>2</v>
      </c>
      <c r="C67" s="18">
        <v>5</v>
      </c>
      <c r="D67" s="18">
        <v>9</v>
      </c>
      <c r="E67" s="47" t="s">
        <v>13</v>
      </c>
      <c r="F67" s="46" t="s">
        <v>567</v>
      </c>
      <c r="G67" s="45"/>
      <c r="H67" s="42"/>
      <c r="I67" s="42"/>
      <c r="J67" s="42"/>
      <c r="K67" s="42">
        <f>'CUENTA T FR'!Y75</f>
        <v>0</v>
      </c>
      <c r="L67" s="42">
        <f>K67/$J$210</f>
        <v>0</v>
      </c>
      <c r="M67" s="19"/>
    </row>
    <row r="68" spans="1:15" ht="13.5" customHeight="1" x14ac:dyDescent="0.25">
      <c r="A68" s="51">
        <v>2</v>
      </c>
      <c r="B68" s="51">
        <v>2</v>
      </c>
      <c r="C68" s="51">
        <v>6</v>
      </c>
      <c r="D68" s="51"/>
      <c r="E68" s="51"/>
      <c r="F68" s="335" t="s">
        <v>117</v>
      </c>
      <c r="G68" s="336"/>
      <c r="H68" s="50"/>
      <c r="I68" s="50">
        <f>J69+J71</f>
        <v>0</v>
      </c>
      <c r="J68" s="50"/>
      <c r="K68" s="50"/>
      <c r="L68" s="50"/>
      <c r="M68" s="19"/>
    </row>
    <row r="69" spans="1:15" ht="13.5" customHeight="1" x14ac:dyDescent="0.25">
      <c r="A69" s="18">
        <v>2</v>
      </c>
      <c r="B69" s="18">
        <v>2</v>
      </c>
      <c r="C69" s="18">
        <v>6</v>
      </c>
      <c r="D69" s="18">
        <v>1</v>
      </c>
      <c r="E69" s="47"/>
      <c r="F69" s="331" t="s">
        <v>116</v>
      </c>
      <c r="G69" s="332"/>
      <c r="H69" s="42"/>
      <c r="I69" s="42"/>
      <c r="J69" s="42">
        <f>K70</f>
        <v>0</v>
      </c>
      <c r="K69" s="42"/>
      <c r="L69" s="42"/>
      <c r="M69" s="19"/>
    </row>
    <row r="70" spans="1:15" ht="13.5" customHeight="1" x14ac:dyDescent="0.25">
      <c r="A70" s="18">
        <v>2</v>
      </c>
      <c r="B70" s="18">
        <v>2</v>
      </c>
      <c r="C70" s="18">
        <v>6</v>
      </c>
      <c r="D70" s="18">
        <v>1</v>
      </c>
      <c r="E70" s="47" t="s">
        <v>13</v>
      </c>
      <c r="F70" s="331" t="s">
        <v>116</v>
      </c>
      <c r="G70" s="332"/>
      <c r="H70" s="42"/>
      <c r="I70" s="42"/>
      <c r="J70" s="42"/>
      <c r="K70" s="42">
        <f>'CUENTA T FR'!Z75</f>
        <v>0</v>
      </c>
      <c r="L70" s="42">
        <f>K70/$J$210</f>
        <v>0</v>
      </c>
      <c r="M70" s="19"/>
    </row>
    <row r="71" spans="1:15" ht="13.5" customHeight="1" x14ac:dyDescent="0.25">
      <c r="A71" s="18">
        <v>2</v>
      </c>
      <c r="B71" s="18">
        <v>2</v>
      </c>
      <c r="C71" s="18">
        <v>6</v>
      </c>
      <c r="D71" s="18">
        <v>2</v>
      </c>
      <c r="E71" s="47"/>
      <c r="F71" s="331" t="s">
        <v>115</v>
      </c>
      <c r="G71" s="332"/>
      <c r="H71" s="42"/>
      <c r="I71" s="42"/>
      <c r="J71" s="42">
        <f>K72</f>
        <v>0</v>
      </c>
      <c r="K71" s="42"/>
      <c r="L71" s="42"/>
      <c r="M71" s="19"/>
    </row>
    <row r="72" spans="1:15" ht="13.5" customHeight="1" x14ac:dyDescent="0.25">
      <c r="A72" s="18">
        <v>2</v>
      </c>
      <c r="B72" s="18">
        <v>2</v>
      </c>
      <c r="C72" s="18">
        <v>6</v>
      </c>
      <c r="D72" s="18">
        <v>2</v>
      </c>
      <c r="E72" s="47" t="s">
        <v>13</v>
      </c>
      <c r="F72" s="331" t="s">
        <v>115</v>
      </c>
      <c r="G72" s="332"/>
      <c r="H72" s="42"/>
      <c r="I72" s="42"/>
      <c r="J72" s="42"/>
      <c r="K72" s="42">
        <f>'CUENTA T FR'!AA75</f>
        <v>0</v>
      </c>
      <c r="L72" s="42">
        <f>K72/$J$210</f>
        <v>0</v>
      </c>
      <c r="M72" s="19"/>
    </row>
    <row r="73" spans="1:15" ht="13.5" customHeight="1" x14ac:dyDescent="0.25">
      <c r="A73" s="51">
        <v>2</v>
      </c>
      <c r="B73" s="51">
        <v>2</v>
      </c>
      <c r="C73" s="51">
        <v>7</v>
      </c>
      <c r="D73" s="51"/>
      <c r="E73" s="51"/>
      <c r="F73" s="335" t="s">
        <v>114</v>
      </c>
      <c r="G73" s="336"/>
      <c r="H73" s="50"/>
      <c r="I73" s="50">
        <f>J74+J80+J89</f>
        <v>0</v>
      </c>
      <c r="J73" s="50"/>
      <c r="K73" s="50"/>
      <c r="L73" s="50"/>
      <c r="M73" s="19"/>
    </row>
    <row r="74" spans="1:15" ht="13.5" customHeight="1" x14ac:dyDescent="0.25">
      <c r="A74" s="18">
        <v>2</v>
      </c>
      <c r="B74" s="18">
        <v>2</v>
      </c>
      <c r="C74" s="18">
        <v>7</v>
      </c>
      <c r="D74" s="18">
        <v>1</v>
      </c>
      <c r="E74" s="47"/>
      <c r="F74" s="329" t="s">
        <v>595</v>
      </c>
      <c r="G74" s="330"/>
      <c r="H74" s="42"/>
      <c r="I74" s="42"/>
      <c r="J74" s="42">
        <f>K75+K76+K77+K78+K79</f>
        <v>0</v>
      </c>
      <c r="K74" s="42"/>
      <c r="L74" s="42"/>
      <c r="M74" s="19"/>
    </row>
    <row r="75" spans="1:15" ht="13.5" customHeight="1" x14ac:dyDescent="0.25">
      <c r="A75" s="18">
        <v>2</v>
      </c>
      <c r="B75" s="18">
        <v>2</v>
      </c>
      <c r="C75" s="18">
        <v>7</v>
      </c>
      <c r="D75" s="18">
        <v>1</v>
      </c>
      <c r="E75" s="47" t="s">
        <v>13</v>
      </c>
      <c r="F75" s="333" t="s">
        <v>113</v>
      </c>
      <c r="G75" s="334"/>
      <c r="H75" s="42"/>
      <c r="I75" s="42"/>
      <c r="J75" s="42"/>
      <c r="K75" s="42">
        <f>'CUENTA T FR'!AB75</f>
        <v>0</v>
      </c>
      <c r="L75" s="42">
        <f>K75/$J$210</f>
        <v>0</v>
      </c>
      <c r="M75" s="19"/>
    </row>
    <row r="76" spans="1:15" ht="13.5" customHeight="1" x14ac:dyDescent="0.25">
      <c r="A76" s="18">
        <v>2</v>
      </c>
      <c r="B76" s="18">
        <v>2</v>
      </c>
      <c r="C76" s="18">
        <v>7</v>
      </c>
      <c r="D76" s="18">
        <v>1</v>
      </c>
      <c r="E76" s="47" t="s">
        <v>29</v>
      </c>
      <c r="F76" s="46" t="s">
        <v>568</v>
      </c>
      <c r="G76" s="45"/>
      <c r="H76" s="42"/>
      <c r="I76" s="42"/>
      <c r="J76" s="42"/>
      <c r="K76" s="42">
        <f>'CUENTA T FR'!AC75</f>
        <v>0</v>
      </c>
      <c r="L76" s="42">
        <f>K76/$J$210</f>
        <v>0</v>
      </c>
      <c r="M76" s="19"/>
    </row>
    <row r="77" spans="1:15" ht="13.5" customHeight="1" x14ac:dyDescent="0.25">
      <c r="A77" s="18">
        <v>2</v>
      </c>
      <c r="B77" s="18">
        <v>2</v>
      </c>
      <c r="C77" s="18">
        <v>7</v>
      </c>
      <c r="D77" s="18">
        <v>1</v>
      </c>
      <c r="E77" s="47" t="s">
        <v>26</v>
      </c>
      <c r="F77" s="333" t="s">
        <v>111</v>
      </c>
      <c r="G77" s="334"/>
      <c r="H77" s="42"/>
      <c r="I77" s="42"/>
      <c r="J77" s="42"/>
      <c r="K77" s="42">
        <f>'CUENTA T FR'!AD75</f>
        <v>0</v>
      </c>
      <c r="L77" s="42">
        <f>K77/$J$210</f>
        <v>0</v>
      </c>
      <c r="M77" s="19"/>
    </row>
    <row r="78" spans="1:15" ht="13.5" customHeight="1" x14ac:dyDescent="0.25">
      <c r="A78" s="18">
        <v>2</v>
      </c>
      <c r="B78" s="18">
        <v>2</v>
      </c>
      <c r="C78" s="18">
        <v>7</v>
      </c>
      <c r="D78" s="18">
        <v>1</v>
      </c>
      <c r="E78" s="47" t="s">
        <v>41</v>
      </c>
      <c r="F78" s="333" t="s">
        <v>569</v>
      </c>
      <c r="G78" s="334"/>
      <c r="H78" s="42"/>
      <c r="I78" s="42"/>
      <c r="J78" s="42"/>
      <c r="K78" s="42">
        <f>'CUENTA T FR'!AE75</f>
        <v>0</v>
      </c>
      <c r="L78" s="42">
        <f>K78/$J$210</f>
        <v>0</v>
      </c>
      <c r="M78" s="19"/>
    </row>
    <row r="79" spans="1:15" ht="13.5" customHeight="1" x14ac:dyDescent="0.25">
      <c r="A79" s="18">
        <v>2</v>
      </c>
      <c r="B79" s="18">
        <v>2</v>
      </c>
      <c r="C79" s="18">
        <v>7</v>
      </c>
      <c r="D79" s="18">
        <v>1</v>
      </c>
      <c r="E79" s="47" t="s">
        <v>544</v>
      </c>
      <c r="F79" s="333" t="s">
        <v>109</v>
      </c>
      <c r="G79" s="334"/>
      <c r="H79" s="42"/>
      <c r="I79" s="42"/>
      <c r="J79" s="42"/>
      <c r="K79" s="42">
        <f>+'CUENTA T FR'!AF75</f>
        <v>0</v>
      </c>
      <c r="L79" s="42">
        <f>K79/$J$210</f>
        <v>0</v>
      </c>
      <c r="M79" s="19"/>
      <c r="O79" s="64">
        <f>+I73+J100+K150+K152+K154+K156+I159+K185+K186+K191+J204</f>
        <v>0</v>
      </c>
    </row>
    <row r="80" spans="1:15" ht="13.5" customHeight="1" x14ac:dyDescent="0.25">
      <c r="A80" s="18">
        <v>2</v>
      </c>
      <c r="B80" s="18">
        <v>2</v>
      </c>
      <c r="C80" s="18">
        <v>7</v>
      </c>
      <c r="D80" s="18">
        <v>2</v>
      </c>
      <c r="E80" s="47"/>
      <c r="F80" s="333" t="s">
        <v>108</v>
      </c>
      <c r="G80" s="334"/>
      <c r="H80" s="42"/>
      <c r="I80" s="42"/>
      <c r="J80" s="42">
        <f>K81+K82+K83+K84+K85+K87+K86+K88</f>
        <v>0</v>
      </c>
      <c r="K80" s="42"/>
      <c r="L80" s="42"/>
      <c r="M80" s="19"/>
    </row>
    <row r="81" spans="1:13" ht="13.5" customHeight="1" x14ac:dyDescent="0.25">
      <c r="A81" s="18">
        <v>2</v>
      </c>
      <c r="B81" s="18">
        <v>2</v>
      </c>
      <c r="C81" s="18">
        <v>7</v>
      </c>
      <c r="D81" s="18">
        <v>2</v>
      </c>
      <c r="E81" s="47" t="s">
        <v>13</v>
      </c>
      <c r="F81" s="46" t="s">
        <v>596</v>
      </c>
      <c r="G81" s="45"/>
      <c r="H81" s="42"/>
      <c r="I81" s="42"/>
      <c r="J81" s="42"/>
      <c r="K81" s="42">
        <f>'CUENTA T FR'!AG75</f>
        <v>0</v>
      </c>
      <c r="L81" s="42">
        <f t="shared" ref="L81:L90" si="0">K81/$J$210</f>
        <v>0</v>
      </c>
      <c r="M81" s="19"/>
    </row>
    <row r="82" spans="1:13" ht="13.5" customHeight="1" x14ac:dyDescent="0.25">
      <c r="A82" s="18">
        <v>2</v>
      </c>
      <c r="B82" s="18">
        <v>2</v>
      </c>
      <c r="C82" s="18">
        <v>7</v>
      </c>
      <c r="D82" s="18">
        <v>2</v>
      </c>
      <c r="E82" s="47" t="s">
        <v>15</v>
      </c>
      <c r="F82" s="329" t="s">
        <v>572</v>
      </c>
      <c r="G82" s="330"/>
      <c r="H82" s="42"/>
      <c r="I82" s="42"/>
      <c r="J82" s="63"/>
      <c r="K82" s="42">
        <f>'CUENTA T FR'!AH75</f>
        <v>0</v>
      </c>
      <c r="L82" s="42">
        <f t="shared" si="0"/>
        <v>0</v>
      </c>
      <c r="M82" s="19"/>
    </row>
    <row r="83" spans="1:13" ht="13.5" customHeight="1" x14ac:dyDescent="0.25">
      <c r="A83" s="18">
        <v>2</v>
      </c>
      <c r="B83" s="18">
        <v>2</v>
      </c>
      <c r="C83" s="18">
        <v>7</v>
      </c>
      <c r="D83" s="18">
        <v>2</v>
      </c>
      <c r="E83" s="47" t="s">
        <v>35</v>
      </c>
      <c r="F83" s="329" t="s">
        <v>107</v>
      </c>
      <c r="G83" s="330"/>
      <c r="H83" s="42"/>
      <c r="I83" s="42"/>
      <c r="J83" s="42"/>
      <c r="K83" s="42">
        <f>'CUENTA T FR'!AI75</f>
        <v>0</v>
      </c>
      <c r="L83" s="42">
        <f t="shared" si="0"/>
        <v>0</v>
      </c>
      <c r="M83" s="19"/>
    </row>
    <row r="84" spans="1:13" ht="13.5" customHeight="1" x14ac:dyDescent="0.25">
      <c r="A84" s="18">
        <v>2</v>
      </c>
      <c r="B84" s="18">
        <v>2</v>
      </c>
      <c r="C84" s="18">
        <v>7</v>
      </c>
      <c r="D84" s="18">
        <v>2</v>
      </c>
      <c r="E84" s="47" t="s">
        <v>28</v>
      </c>
      <c r="F84" s="329" t="s">
        <v>106</v>
      </c>
      <c r="G84" s="330"/>
      <c r="H84" s="42"/>
      <c r="I84" s="42"/>
      <c r="J84" s="63"/>
      <c r="K84" s="42">
        <f>'CUENTA T FR'!AJ75</f>
        <v>0</v>
      </c>
      <c r="L84" s="42">
        <f t="shared" si="0"/>
        <v>0</v>
      </c>
      <c r="M84" s="19"/>
    </row>
    <row r="85" spans="1:13" ht="13.5" customHeight="1" x14ac:dyDescent="0.25">
      <c r="A85" s="18">
        <v>2</v>
      </c>
      <c r="B85" s="18">
        <v>2</v>
      </c>
      <c r="C85" s="18">
        <v>7</v>
      </c>
      <c r="D85" s="18">
        <v>2</v>
      </c>
      <c r="E85" s="47" t="s">
        <v>26</v>
      </c>
      <c r="F85" s="329" t="s">
        <v>105</v>
      </c>
      <c r="G85" s="330"/>
      <c r="H85" s="42"/>
      <c r="I85" s="42"/>
      <c r="J85" s="42"/>
      <c r="K85" s="42">
        <f>'CUENTA T FR'!AK75</f>
        <v>0</v>
      </c>
      <c r="L85" s="42">
        <f t="shared" si="0"/>
        <v>0</v>
      </c>
      <c r="M85" s="19"/>
    </row>
    <row r="86" spans="1:13" ht="13.5" customHeight="1" x14ac:dyDescent="0.25">
      <c r="A86" s="18">
        <v>2</v>
      </c>
      <c r="B86" s="18">
        <v>2</v>
      </c>
      <c r="C86" s="18">
        <v>7</v>
      </c>
      <c r="D86" s="18">
        <v>2</v>
      </c>
      <c r="E86" s="47" t="s">
        <v>41</v>
      </c>
      <c r="F86" s="329" t="s">
        <v>597</v>
      </c>
      <c r="G86" s="330"/>
      <c r="H86" s="42"/>
      <c r="I86" s="42"/>
      <c r="J86" s="42"/>
      <c r="K86" s="42">
        <f>'CUENTA T FR'!AL75</f>
        <v>0</v>
      </c>
      <c r="L86" s="42">
        <f t="shared" si="0"/>
        <v>0</v>
      </c>
      <c r="M86" s="19"/>
    </row>
    <row r="87" spans="1:13" ht="13.5" customHeight="1" x14ac:dyDescent="0.25">
      <c r="A87" s="18">
        <v>2</v>
      </c>
      <c r="B87" s="18">
        <v>2</v>
      </c>
      <c r="C87" s="18">
        <v>7</v>
      </c>
      <c r="D87" s="18">
        <v>2</v>
      </c>
      <c r="E87" s="47" t="s">
        <v>104</v>
      </c>
      <c r="F87" s="329" t="s">
        <v>598</v>
      </c>
      <c r="G87" s="330"/>
      <c r="H87" s="42"/>
      <c r="I87" s="42"/>
      <c r="J87" s="42"/>
      <c r="K87" s="42">
        <f>'CUENTA T FR'!AM75</f>
        <v>0</v>
      </c>
      <c r="L87" s="42">
        <f t="shared" si="0"/>
        <v>0</v>
      </c>
      <c r="M87" s="19"/>
    </row>
    <row r="88" spans="1:13" ht="13.5" customHeight="1" x14ac:dyDescent="0.25">
      <c r="A88" s="18">
        <v>2</v>
      </c>
      <c r="B88" s="18">
        <v>2</v>
      </c>
      <c r="C88" s="18">
        <v>7</v>
      </c>
      <c r="D88" s="18">
        <v>2</v>
      </c>
      <c r="E88" s="47" t="s">
        <v>544</v>
      </c>
      <c r="F88" s="329" t="s">
        <v>599</v>
      </c>
      <c r="G88" s="330"/>
      <c r="H88" s="42"/>
      <c r="I88" s="42"/>
      <c r="J88" s="42"/>
      <c r="K88" s="42">
        <f>+'CUENTA T FR'!AN75</f>
        <v>0</v>
      </c>
      <c r="L88" s="42">
        <f t="shared" si="0"/>
        <v>0</v>
      </c>
      <c r="M88" s="19"/>
    </row>
    <row r="89" spans="1:13" ht="13.5" customHeight="1" x14ac:dyDescent="0.25">
      <c r="A89" s="18">
        <v>2</v>
      </c>
      <c r="B89" s="18">
        <v>2</v>
      </c>
      <c r="C89" s="18">
        <v>7</v>
      </c>
      <c r="D89" s="18">
        <v>3</v>
      </c>
      <c r="E89" s="47"/>
      <c r="F89" s="53" t="s">
        <v>600</v>
      </c>
      <c r="G89" s="21"/>
      <c r="H89" s="42"/>
      <c r="I89" s="42"/>
      <c r="J89" s="42">
        <f>K90</f>
        <v>0</v>
      </c>
      <c r="K89" s="42"/>
      <c r="L89" s="42"/>
      <c r="M89" s="19"/>
    </row>
    <row r="90" spans="1:13" ht="13.5" customHeight="1" x14ac:dyDescent="0.25">
      <c r="A90" s="18">
        <v>2</v>
      </c>
      <c r="B90" s="18">
        <v>2</v>
      </c>
      <c r="C90" s="18">
        <v>7</v>
      </c>
      <c r="D90" s="18">
        <v>3</v>
      </c>
      <c r="E90" s="47" t="s">
        <v>13</v>
      </c>
      <c r="F90" s="53" t="s">
        <v>600</v>
      </c>
      <c r="G90" s="21"/>
      <c r="H90" s="42"/>
      <c r="I90" s="42"/>
      <c r="J90" s="42"/>
      <c r="K90" s="42">
        <f>'CUENTA T FR'!AO75</f>
        <v>0</v>
      </c>
      <c r="L90" s="42">
        <f t="shared" si="0"/>
        <v>0</v>
      </c>
      <c r="M90" s="19"/>
    </row>
    <row r="91" spans="1:13" ht="13.5" customHeight="1" x14ac:dyDescent="0.25">
      <c r="A91" s="51">
        <v>2</v>
      </c>
      <c r="B91" s="51">
        <v>2</v>
      </c>
      <c r="C91" s="51">
        <v>8</v>
      </c>
      <c r="D91" s="51"/>
      <c r="E91" s="51"/>
      <c r="F91" s="335" t="s">
        <v>103</v>
      </c>
      <c r="G91" s="336"/>
      <c r="H91" s="50"/>
      <c r="I91" s="50">
        <f>J92+J94+J96+J98+J100+J104+J107+J113</f>
        <v>2224.16</v>
      </c>
      <c r="J91" s="50"/>
      <c r="K91" s="50"/>
      <c r="L91" s="50"/>
      <c r="M91" s="19"/>
    </row>
    <row r="92" spans="1:13" ht="13.5" customHeight="1" x14ac:dyDescent="0.25">
      <c r="A92" s="18">
        <v>2</v>
      </c>
      <c r="B92" s="18">
        <v>2</v>
      </c>
      <c r="C92" s="18">
        <v>8</v>
      </c>
      <c r="D92" s="18">
        <v>1</v>
      </c>
      <c r="E92" s="47"/>
      <c r="F92" s="333" t="s">
        <v>102</v>
      </c>
      <c r="G92" s="334"/>
      <c r="H92" s="42"/>
      <c r="I92" s="42"/>
      <c r="J92" s="42">
        <f>K93</f>
        <v>0</v>
      </c>
      <c r="K92" s="42"/>
      <c r="L92" s="42"/>
      <c r="M92" s="19"/>
    </row>
    <row r="93" spans="1:13" ht="13.5" customHeight="1" x14ac:dyDescent="0.25">
      <c r="A93" s="18">
        <v>2</v>
      </c>
      <c r="B93" s="18">
        <v>2</v>
      </c>
      <c r="C93" s="18">
        <v>8</v>
      </c>
      <c r="D93" s="18">
        <v>1</v>
      </c>
      <c r="E93" s="47" t="s">
        <v>13</v>
      </c>
      <c r="F93" s="333" t="s">
        <v>102</v>
      </c>
      <c r="G93" s="334"/>
      <c r="H93" s="42"/>
      <c r="I93" s="42"/>
      <c r="J93" s="42"/>
      <c r="K93" s="42">
        <f>'CUENTA T FR'!AP75</f>
        <v>0</v>
      </c>
      <c r="L93" s="42">
        <f>K93/$J$210</f>
        <v>0</v>
      </c>
      <c r="M93" s="19"/>
    </row>
    <row r="94" spans="1:13" ht="13.5" customHeight="1" x14ac:dyDescent="0.25">
      <c r="A94" s="18">
        <v>2</v>
      </c>
      <c r="B94" s="18">
        <v>2</v>
      </c>
      <c r="C94" s="18">
        <v>8</v>
      </c>
      <c r="D94" s="18">
        <v>2</v>
      </c>
      <c r="E94" s="47"/>
      <c r="F94" s="333" t="s">
        <v>101</v>
      </c>
      <c r="G94" s="334"/>
      <c r="H94" s="42"/>
      <c r="I94" s="42"/>
      <c r="J94" s="42">
        <f>K95</f>
        <v>2224.16</v>
      </c>
      <c r="K94" s="42"/>
      <c r="L94" s="42"/>
      <c r="M94" s="19"/>
    </row>
    <row r="95" spans="1:13" ht="13.5" customHeight="1" x14ac:dyDescent="0.25">
      <c r="A95" s="18">
        <v>2</v>
      </c>
      <c r="B95" s="18">
        <v>2</v>
      </c>
      <c r="C95" s="18">
        <v>8</v>
      </c>
      <c r="D95" s="18">
        <v>2</v>
      </c>
      <c r="E95" s="47" t="s">
        <v>13</v>
      </c>
      <c r="F95" s="333" t="s">
        <v>101</v>
      </c>
      <c r="G95" s="334"/>
      <c r="H95" s="42"/>
      <c r="I95" s="42"/>
      <c r="J95" s="42"/>
      <c r="K95" s="42">
        <f>'CUENTA T FR'!AQ75</f>
        <v>2224.16</v>
      </c>
      <c r="L95" s="42">
        <f>K95/$J$210</f>
        <v>1.4830876094850337E-3</v>
      </c>
      <c r="M95" s="19"/>
    </row>
    <row r="96" spans="1:13" ht="13.5" customHeight="1" x14ac:dyDescent="0.25">
      <c r="A96" s="18">
        <v>2</v>
      </c>
      <c r="B96" s="18">
        <v>2</v>
      </c>
      <c r="C96" s="18">
        <v>8</v>
      </c>
      <c r="D96" s="18">
        <v>3</v>
      </c>
      <c r="E96" s="47"/>
      <c r="F96" s="333" t="s">
        <v>100</v>
      </c>
      <c r="G96" s="334"/>
      <c r="H96" s="42"/>
      <c r="I96" s="42"/>
      <c r="J96" s="42">
        <f>K97</f>
        <v>0</v>
      </c>
      <c r="K96" s="42"/>
      <c r="L96" s="42"/>
      <c r="M96" s="19"/>
    </row>
    <row r="97" spans="1:13" ht="13.5" customHeight="1" x14ac:dyDescent="0.25">
      <c r="A97" s="18">
        <v>2</v>
      </c>
      <c r="B97" s="18">
        <v>2</v>
      </c>
      <c r="C97" s="18">
        <v>8</v>
      </c>
      <c r="D97" s="18">
        <v>3</v>
      </c>
      <c r="E97" s="47" t="s">
        <v>13</v>
      </c>
      <c r="F97" s="333" t="s">
        <v>100</v>
      </c>
      <c r="G97" s="334"/>
      <c r="H97" s="42"/>
      <c r="I97" s="42"/>
      <c r="J97" s="42"/>
      <c r="K97" s="42">
        <f>'CUENTA T FR'!AR75</f>
        <v>0</v>
      </c>
      <c r="L97" s="42">
        <f>K97/$J$210</f>
        <v>0</v>
      </c>
      <c r="M97" s="19"/>
    </row>
    <row r="98" spans="1:13" ht="13.5" customHeight="1" x14ac:dyDescent="0.25">
      <c r="A98" s="18">
        <v>2</v>
      </c>
      <c r="B98" s="18">
        <v>2</v>
      </c>
      <c r="C98" s="18">
        <v>8</v>
      </c>
      <c r="D98" s="18">
        <v>4</v>
      </c>
      <c r="E98" s="47"/>
      <c r="F98" s="331" t="s">
        <v>99</v>
      </c>
      <c r="G98" s="332"/>
      <c r="H98" s="42"/>
      <c r="I98" s="42"/>
      <c r="J98" s="42">
        <f>K99</f>
        <v>0</v>
      </c>
      <c r="K98" s="63"/>
      <c r="L98" s="42"/>
      <c r="M98" s="19"/>
    </row>
    <row r="99" spans="1:13" ht="13.5" customHeight="1" x14ac:dyDescent="0.25">
      <c r="A99" s="18">
        <v>2</v>
      </c>
      <c r="B99" s="18">
        <v>2</v>
      </c>
      <c r="C99" s="18">
        <v>8</v>
      </c>
      <c r="D99" s="18">
        <v>4</v>
      </c>
      <c r="E99" s="47" t="s">
        <v>13</v>
      </c>
      <c r="F99" s="331" t="s">
        <v>99</v>
      </c>
      <c r="G99" s="332"/>
      <c r="H99" s="42"/>
      <c r="I99" s="42"/>
      <c r="J99" s="42"/>
      <c r="K99" s="42">
        <f>'CUENTA T FR'!AS75</f>
        <v>0</v>
      </c>
      <c r="L99" s="42">
        <f>K99/$J$210</f>
        <v>0</v>
      </c>
      <c r="M99" s="19"/>
    </row>
    <row r="100" spans="1:13" ht="13.5" customHeight="1" x14ac:dyDescent="0.25">
      <c r="A100" s="18">
        <v>2</v>
      </c>
      <c r="B100" s="18">
        <v>2</v>
      </c>
      <c r="C100" s="18">
        <v>8</v>
      </c>
      <c r="D100" s="18">
        <v>5</v>
      </c>
      <c r="E100" s="47"/>
      <c r="F100" s="333" t="s">
        <v>98</v>
      </c>
      <c r="G100" s="334"/>
      <c r="H100" s="42"/>
      <c r="I100" s="42"/>
      <c r="J100" s="42">
        <f>K101+K102+K103</f>
        <v>0</v>
      </c>
      <c r="K100" s="42"/>
      <c r="L100" s="42"/>
      <c r="M100" s="19"/>
    </row>
    <row r="101" spans="1:13" ht="13.5" customHeight="1" x14ac:dyDescent="0.25">
      <c r="A101" s="18">
        <v>2</v>
      </c>
      <c r="B101" s="18">
        <v>2</v>
      </c>
      <c r="C101" s="18">
        <v>8</v>
      </c>
      <c r="D101" s="18">
        <v>5</v>
      </c>
      <c r="E101" s="47" t="s">
        <v>13</v>
      </c>
      <c r="F101" s="331" t="s">
        <v>97</v>
      </c>
      <c r="G101" s="332"/>
      <c r="H101" s="42"/>
      <c r="I101" s="42"/>
      <c r="J101" s="42"/>
      <c r="K101" s="42">
        <f>'CUENTA T FR'!AT75</f>
        <v>0</v>
      </c>
      <c r="L101" s="42">
        <f>K101/$J$210</f>
        <v>0</v>
      </c>
      <c r="M101" s="19"/>
    </row>
    <row r="102" spans="1:13" ht="13.5" customHeight="1" x14ac:dyDescent="0.25">
      <c r="A102" s="18">
        <v>2</v>
      </c>
      <c r="B102" s="18">
        <v>2</v>
      </c>
      <c r="C102" s="18">
        <v>8</v>
      </c>
      <c r="D102" s="18">
        <v>5</v>
      </c>
      <c r="E102" s="47" t="s">
        <v>15</v>
      </c>
      <c r="F102" s="331" t="s">
        <v>96</v>
      </c>
      <c r="G102" s="332"/>
      <c r="H102" s="42"/>
      <c r="I102" s="42"/>
      <c r="J102" s="42"/>
      <c r="K102" s="42">
        <f>'CUENTA T FR'!AU75</f>
        <v>0</v>
      </c>
      <c r="L102" s="42">
        <f>K102/$J$210</f>
        <v>0</v>
      </c>
      <c r="M102" s="19"/>
    </row>
    <row r="103" spans="1:13" ht="13.5" customHeight="1" x14ac:dyDescent="0.25">
      <c r="A103" s="18">
        <v>2</v>
      </c>
      <c r="B103" s="18">
        <v>2</v>
      </c>
      <c r="C103" s="18">
        <v>8</v>
      </c>
      <c r="D103" s="18">
        <v>5</v>
      </c>
      <c r="E103" s="47" t="s">
        <v>29</v>
      </c>
      <c r="F103" s="331" t="s">
        <v>95</v>
      </c>
      <c r="G103" s="332"/>
      <c r="H103" s="42"/>
      <c r="I103" s="42"/>
      <c r="J103" s="42"/>
      <c r="K103" s="42">
        <f>'CUENTA T FR'!AV75</f>
        <v>0</v>
      </c>
      <c r="L103" s="42">
        <f>K103/$J$210</f>
        <v>0</v>
      </c>
      <c r="M103" s="19"/>
    </row>
    <row r="104" spans="1:13" ht="13.5" customHeight="1" x14ac:dyDescent="0.25">
      <c r="A104" s="18">
        <v>2</v>
      </c>
      <c r="B104" s="18">
        <v>2</v>
      </c>
      <c r="C104" s="18">
        <v>8</v>
      </c>
      <c r="D104" s="18">
        <v>6</v>
      </c>
      <c r="E104" s="47"/>
      <c r="F104" s="331" t="s">
        <v>94</v>
      </c>
      <c r="G104" s="332"/>
      <c r="H104" s="42"/>
      <c r="I104" s="42"/>
      <c r="J104" s="42">
        <f>K105+K106</f>
        <v>0</v>
      </c>
      <c r="K104" s="42"/>
      <c r="L104" s="42"/>
      <c r="M104" s="19"/>
    </row>
    <row r="105" spans="1:13" ht="13.5" customHeight="1" x14ac:dyDescent="0.25">
      <c r="A105" s="18">
        <v>2</v>
      </c>
      <c r="B105" s="18">
        <v>2</v>
      </c>
      <c r="C105" s="18">
        <v>8</v>
      </c>
      <c r="D105" s="18">
        <v>6</v>
      </c>
      <c r="E105" s="47" t="s">
        <v>13</v>
      </c>
      <c r="F105" s="329" t="s">
        <v>93</v>
      </c>
      <c r="G105" s="330"/>
      <c r="H105" s="42"/>
      <c r="I105" s="42"/>
      <c r="J105" s="42"/>
      <c r="K105" s="42">
        <f>'CUENTA T FR'!AW75</f>
        <v>0</v>
      </c>
      <c r="L105" s="42">
        <f>K105/$J$210</f>
        <v>0</v>
      </c>
      <c r="M105" s="19"/>
    </row>
    <row r="106" spans="1:13" ht="13.5" customHeight="1" x14ac:dyDescent="0.25">
      <c r="A106" s="18">
        <v>2</v>
      </c>
      <c r="B106" s="18">
        <v>2</v>
      </c>
      <c r="C106" s="18">
        <v>8</v>
      </c>
      <c r="D106" s="18">
        <v>6</v>
      </c>
      <c r="E106" s="47" t="s">
        <v>15</v>
      </c>
      <c r="F106" s="333" t="s">
        <v>92</v>
      </c>
      <c r="G106" s="334"/>
      <c r="H106" s="42"/>
      <c r="I106" s="42"/>
      <c r="J106" s="42"/>
      <c r="K106" s="42">
        <f>'CUENTA T FR'!AX75</f>
        <v>0</v>
      </c>
      <c r="L106" s="42">
        <f>K106/$J$210</f>
        <v>0</v>
      </c>
      <c r="M106" s="19"/>
    </row>
    <row r="107" spans="1:13" ht="13.5" customHeight="1" x14ac:dyDescent="0.25">
      <c r="A107" s="18">
        <v>2</v>
      </c>
      <c r="B107" s="18">
        <v>2</v>
      </c>
      <c r="C107" s="18">
        <v>8</v>
      </c>
      <c r="D107" s="18">
        <v>7</v>
      </c>
      <c r="E107" s="47"/>
      <c r="F107" s="333" t="s">
        <v>91</v>
      </c>
      <c r="G107" s="334"/>
      <c r="H107" s="42"/>
      <c r="I107" s="42"/>
      <c r="J107" s="42">
        <f>K108+K109+K110+K111+K112</f>
        <v>0</v>
      </c>
      <c r="K107" s="42"/>
      <c r="L107" s="42"/>
      <c r="M107" s="19"/>
    </row>
    <row r="108" spans="1:13" ht="13.5" customHeight="1" x14ac:dyDescent="0.25">
      <c r="A108" s="18">
        <v>2</v>
      </c>
      <c r="B108" s="18">
        <v>2</v>
      </c>
      <c r="C108" s="18">
        <v>8</v>
      </c>
      <c r="D108" s="18">
        <v>7</v>
      </c>
      <c r="E108" s="47" t="s">
        <v>15</v>
      </c>
      <c r="F108" s="329" t="s">
        <v>90</v>
      </c>
      <c r="G108" s="330"/>
      <c r="H108" s="42"/>
      <c r="I108" s="42"/>
      <c r="J108" s="63"/>
      <c r="K108" s="42">
        <f>'CUENTA T FR'!AY75</f>
        <v>0</v>
      </c>
      <c r="L108" s="42">
        <f>K108/$J$210</f>
        <v>0</v>
      </c>
      <c r="M108" s="19"/>
    </row>
    <row r="109" spans="1:13" ht="13.5" customHeight="1" x14ac:dyDescent="0.25">
      <c r="A109" s="18">
        <v>2</v>
      </c>
      <c r="B109" s="18">
        <v>2</v>
      </c>
      <c r="C109" s="18">
        <v>8</v>
      </c>
      <c r="D109" s="18">
        <v>7</v>
      </c>
      <c r="E109" s="47" t="s">
        <v>29</v>
      </c>
      <c r="F109" s="53" t="s">
        <v>573</v>
      </c>
      <c r="G109" s="21"/>
      <c r="H109" s="42"/>
      <c r="I109" s="42"/>
      <c r="J109" s="63"/>
      <c r="K109" s="42">
        <f>'CUENTA T FR'!AZ75</f>
        <v>0</v>
      </c>
      <c r="L109" s="42">
        <f t="shared" ref="L109:L112" si="1">K109/$J$210</f>
        <v>0</v>
      </c>
      <c r="M109" s="19"/>
    </row>
    <row r="110" spans="1:13" ht="13.5" customHeight="1" x14ac:dyDescent="0.25">
      <c r="A110" s="18">
        <v>2</v>
      </c>
      <c r="B110" s="18">
        <v>2</v>
      </c>
      <c r="C110" s="18">
        <v>8</v>
      </c>
      <c r="D110" s="18">
        <v>7</v>
      </c>
      <c r="E110" s="47" t="s">
        <v>35</v>
      </c>
      <c r="F110" s="329" t="s">
        <v>89</v>
      </c>
      <c r="G110" s="330"/>
      <c r="H110" s="42"/>
      <c r="I110" s="42"/>
      <c r="J110" s="63"/>
      <c r="K110" s="42">
        <f>'CUENTA T FR'!BA75</f>
        <v>0</v>
      </c>
      <c r="L110" s="42">
        <f t="shared" si="1"/>
        <v>0</v>
      </c>
      <c r="M110" s="19"/>
    </row>
    <row r="111" spans="1:13" ht="13.5" customHeight="1" x14ac:dyDescent="0.25">
      <c r="A111" s="18">
        <v>2</v>
      </c>
      <c r="B111" s="18">
        <v>2</v>
      </c>
      <c r="C111" s="18">
        <v>8</v>
      </c>
      <c r="D111" s="18">
        <v>7</v>
      </c>
      <c r="E111" s="47" t="s">
        <v>28</v>
      </c>
      <c r="F111" s="53" t="s">
        <v>574</v>
      </c>
      <c r="G111" s="21"/>
      <c r="H111" s="42"/>
      <c r="I111" s="42"/>
      <c r="J111" s="63"/>
      <c r="K111" s="42">
        <f>'CUENTA T FR'!BB75</f>
        <v>0</v>
      </c>
      <c r="L111" s="42">
        <f t="shared" si="1"/>
        <v>0</v>
      </c>
      <c r="M111" s="19"/>
    </row>
    <row r="112" spans="1:13" ht="13.5" customHeight="1" x14ac:dyDescent="0.25">
      <c r="A112" s="18">
        <v>2</v>
      </c>
      <c r="B112" s="18">
        <v>2</v>
      </c>
      <c r="C112" s="18">
        <v>8</v>
      </c>
      <c r="D112" s="18">
        <v>7</v>
      </c>
      <c r="E112" s="47" t="s">
        <v>26</v>
      </c>
      <c r="F112" s="329" t="s">
        <v>88</v>
      </c>
      <c r="G112" s="330"/>
      <c r="H112" s="42"/>
      <c r="I112" s="42"/>
      <c r="J112" s="42"/>
      <c r="K112" s="42">
        <f>'CUENTA T FR'!BC75</f>
        <v>0</v>
      </c>
      <c r="L112" s="42">
        <f t="shared" si="1"/>
        <v>0</v>
      </c>
      <c r="M112" s="19"/>
    </row>
    <row r="113" spans="1:13" ht="13.5" customHeight="1" x14ac:dyDescent="0.25">
      <c r="A113" s="18">
        <v>2</v>
      </c>
      <c r="B113" s="18">
        <v>2</v>
      </c>
      <c r="C113" s="18">
        <v>8</v>
      </c>
      <c r="D113" s="18">
        <v>8</v>
      </c>
      <c r="E113" s="47"/>
      <c r="F113" s="331" t="s">
        <v>87</v>
      </c>
      <c r="G113" s="332"/>
      <c r="H113" s="42"/>
      <c r="I113" s="42"/>
      <c r="J113" s="42">
        <f>K114+K115+K116</f>
        <v>0</v>
      </c>
      <c r="K113" s="63"/>
      <c r="L113" s="42"/>
      <c r="M113" s="19"/>
    </row>
    <row r="114" spans="1:13" ht="13.5" customHeight="1" x14ac:dyDescent="0.25">
      <c r="A114" s="18">
        <v>2</v>
      </c>
      <c r="B114" s="18">
        <v>2</v>
      </c>
      <c r="C114" s="18">
        <v>8</v>
      </c>
      <c r="D114" s="18">
        <v>8</v>
      </c>
      <c r="E114" s="47" t="s">
        <v>13</v>
      </c>
      <c r="F114" s="333" t="s">
        <v>86</v>
      </c>
      <c r="G114" s="334"/>
      <c r="H114" s="42"/>
      <c r="I114" s="42"/>
      <c r="J114" s="42"/>
      <c r="K114" s="42">
        <f>'CUENTA T FR'!BD75</f>
        <v>0</v>
      </c>
      <c r="L114" s="42">
        <f>K114/$J$210</f>
        <v>0</v>
      </c>
      <c r="M114" s="19"/>
    </row>
    <row r="115" spans="1:13" ht="13.5" customHeight="1" x14ac:dyDescent="0.25">
      <c r="A115" s="18">
        <v>2</v>
      </c>
      <c r="B115" s="18">
        <v>2</v>
      </c>
      <c r="C115" s="18">
        <v>8</v>
      </c>
      <c r="D115" s="18">
        <v>8</v>
      </c>
      <c r="E115" s="47" t="s">
        <v>15</v>
      </c>
      <c r="F115" s="333" t="s">
        <v>85</v>
      </c>
      <c r="G115" s="334"/>
      <c r="H115" s="42"/>
      <c r="I115" s="42"/>
      <c r="J115" s="42"/>
      <c r="K115" s="42">
        <f>'CUENTA T FR'!BE75</f>
        <v>0</v>
      </c>
      <c r="L115" s="42">
        <f>K115/$J$210</f>
        <v>0</v>
      </c>
      <c r="M115" s="19"/>
    </row>
    <row r="116" spans="1:13" ht="13.5" customHeight="1" x14ac:dyDescent="0.25">
      <c r="A116" s="18">
        <v>2</v>
      </c>
      <c r="B116" s="18">
        <v>2</v>
      </c>
      <c r="C116" s="18">
        <v>8</v>
      </c>
      <c r="D116" s="18">
        <v>8</v>
      </c>
      <c r="E116" s="47" t="s">
        <v>29</v>
      </c>
      <c r="F116" s="333" t="s">
        <v>84</v>
      </c>
      <c r="G116" s="334"/>
      <c r="H116" s="42"/>
      <c r="I116" s="42"/>
      <c r="J116" s="42"/>
      <c r="K116" s="42">
        <f>'CUENTA T FR'!BF75</f>
        <v>0</v>
      </c>
      <c r="L116" s="42">
        <f>K116/$J$210</f>
        <v>0</v>
      </c>
      <c r="M116" s="19"/>
    </row>
    <row r="117" spans="1:13" ht="13.5" customHeight="1" x14ac:dyDescent="0.25">
      <c r="A117" s="51">
        <v>2</v>
      </c>
      <c r="B117" s="51">
        <v>2</v>
      </c>
      <c r="C117" s="51">
        <v>9</v>
      </c>
      <c r="D117" s="51"/>
      <c r="E117" s="51"/>
      <c r="F117" s="335" t="s">
        <v>83</v>
      </c>
      <c r="G117" s="336"/>
      <c r="H117" s="50"/>
      <c r="I117" s="50">
        <f>J118</f>
        <v>0</v>
      </c>
      <c r="J117" s="50"/>
      <c r="K117" s="50"/>
      <c r="L117" s="50"/>
      <c r="M117" s="60"/>
    </row>
    <row r="118" spans="1:13" ht="13.5" customHeight="1" x14ac:dyDescent="0.25">
      <c r="A118" s="18">
        <v>2</v>
      </c>
      <c r="B118" s="18">
        <v>2</v>
      </c>
      <c r="C118" s="18">
        <v>9</v>
      </c>
      <c r="D118" s="18">
        <v>2</v>
      </c>
      <c r="E118" s="47"/>
      <c r="F118" s="62" t="s">
        <v>82</v>
      </c>
      <c r="G118" s="61"/>
      <c r="H118" s="42"/>
      <c r="I118" s="42"/>
      <c r="J118" s="42">
        <f>K119+K120</f>
        <v>0</v>
      </c>
      <c r="K118" s="42"/>
      <c r="L118" s="42"/>
      <c r="M118" s="60"/>
    </row>
    <row r="119" spans="1:13" ht="13.5" customHeight="1" x14ac:dyDescent="0.25">
      <c r="A119" s="18">
        <v>2</v>
      </c>
      <c r="B119" s="18">
        <v>2</v>
      </c>
      <c r="C119" s="18">
        <v>9</v>
      </c>
      <c r="D119" s="18">
        <v>2</v>
      </c>
      <c r="E119" s="47" t="s">
        <v>13</v>
      </c>
      <c r="F119" s="62" t="s">
        <v>550</v>
      </c>
      <c r="G119" s="61"/>
      <c r="H119" s="42"/>
      <c r="I119" s="42"/>
      <c r="J119" s="42"/>
      <c r="K119" s="42">
        <f>'CUENTA T FR'!BG75</f>
        <v>0</v>
      </c>
      <c r="L119" s="42">
        <f>K119/$J$210</f>
        <v>0</v>
      </c>
      <c r="M119" s="60"/>
    </row>
    <row r="120" spans="1:13" ht="13.5" customHeight="1" x14ac:dyDescent="0.25">
      <c r="A120" s="18">
        <v>2</v>
      </c>
      <c r="B120" s="18">
        <v>2</v>
      </c>
      <c r="C120" s="18">
        <v>9</v>
      </c>
      <c r="D120" s="18">
        <v>2</v>
      </c>
      <c r="E120" s="47" t="s">
        <v>29</v>
      </c>
      <c r="F120" s="62" t="s">
        <v>551</v>
      </c>
      <c r="G120" s="61"/>
      <c r="H120" s="42"/>
      <c r="I120" s="42"/>
      <c r="J120" s="42"/>
      <c r="K120" s="42">
        <f>'CUENTA T FR'!BH75</f>
        <v>0</v>
      </c>
      <c r="L120" s="42">
        <f>K120/$J$210</f>
        <v>0</v>
      </c>
      <c r="M120" s="60"/>
    </row>
    <row r="121" spans="1:13" ht="13.5" customHeight="1" x14ac:dyDescent="0.25">
      <c r="A121" s="59">
        <v>2</v>
      </c>
      <c r="B121" s="59">
        <v>3</v>
      </c>
      <c r="C121" s="59"/>
      <c r="D121" s="59"/>
      <c r="E121" s="59"/>
      <c r="F121" s="338" t="s">
        <v>81</v>
      </c>
      <c r="G121" s="339"/>
      <c r="H121" s="57">
        <f>I122+I127+I134+I145+I148+I159+I180+I193</f>
        <v>1486607.9800000002</v>
      </c>
      <c r="I121" s="57"/>
      <c r="J121" s="57"/>
      <c r="K121" s="57"/>
      <c r="L121" s="57">
        <f>K121/$J$210</f>
        <v>0</v>
      </c>
      <c r="M121" s="54"/>
    </row>
    <row r="122" spans="1:13" ht="13.5" customHeight="1" x14ac:dyDescent="0.25">
      <c r="A122" s="51">
        <v>2</v>
      </c>
      <c r="B122" s="51">
        <v>3</v>
      </c>
      <c r="C122" s="51">
        <v>1</v>
      </c>
      <c r="D122" s="51"/>
      <c r="E122" s="51"/>
      <c r="F122" s="335" t="s">
        <v>80</v>
      </c>
      <c r="G122" s="336"/>
      <c r="H122" s="50"/>
      <c r="I122" s="50">
        <f>J123+J125</f>
        <v>0</v>
      </c>
      <c r="J122" s="50"/>
      <c r="K122" s="50"/>
      <c r="L122" s="50"/>
      <c r="M122" s="54"/>
    </row>
    <row r="123" spans="1:13" ht="13.5" customHeight="1" x14ac:dyDescent="0.25">
      <c r="A123" s="18">
        <v>2</v>
      </c>
      <c r="B123" s="18">
        <v>3</v>
      </c>
      <c r="C123" s="18">
        <v>1</v>
      </c>
      <c r="D123" s="18">
        <v>1</v>
      </c>
      <c r="E123" s="47"/>
      <c r="F123" s="56" t="s">
        <v>79</v>
      </c>
      <c r="G123" s="55"/>
      <c r="H123" s="42"/>
      <c r="I123" s="42"/>
      <c r="J123" s="42">
        <f>K124</f>
        <v>0</v>
      </c>
      <c r="K123" s="42"/>
      <c r="L123" s="42"/>
      <c r="M123" s="19"/>
    </row>
    <row r="124" spans="1:13" ht="13.5" customHeight="1" x14ac:dyDescent="0.25">
      <c r="A124" s="18">
        <v>2</v>
      </c>
      <c r="B124" s="18">
        <v>3</v>
      </c>
      <c r="C124" s="18">
        <v>1</v>
      </c>
      <c r="D124" s="18">
        <v>1</v>
      </c>
      <c r="E124" s="47" t="s">
        <v>13</v>
      </c>
      <c r="F124" s="46" t="s">
        <v>79</v>
      </c>
      <c r="G124" s="45"/>
      <c r="H124" s="42"/>
      <c r="I124" s="42"/>
      <c r="J124" s="42"/>
      <c r="K124" s="42">
        <f>'CUENTA T FR'!BI75</f>
        <v>0</v>
      </c>
      <c r="L124" s="42">
        <f>K124/$J$210</f>
        <v>0</v>
      </c>
      <c r="M124" s="19"/>
    </row>
    <row r="125" spans="1:13" ht="13.5" customHeight="1" x14ac:dyDescent="0.25">
      <c r="A125" s="18">
        <v>2</v>
      </c>
      <c r="B125" s="18">
        <v>3</v>
      </c>
      <c r="C125" s="18">
        <v>1</v>
      </c>
      <c r="D125" s="18">
        <v>4</v>
      </c>
      <c r="E125" s="47"/>
      <c r="F125" s="46" t="s">
        <v>303</v>
      </c>
      <c r="G125" s="45"/>
      <c r="H125" s="42"/>
      <c r="I125" s="42"/>
      <c r="J125" s="42">
        <f>K126</f>
        <v>0</v>
      </c>
      <c r="K125" s="42"/>
      <c r="L125" s="42"/>
      <c r="M125" s="19"/>
    </row>
    <row r="126" spans="1:13" ht="13.5" customHeight="1" x14ac:dyDescent="0.25">
      <c r="A126" s="18">
        <v>2</v>
      </c>
      <c r="B126" s="18">
        <v>3</v>
      </c>
      <c r="C126" s="18">
        <v>1</v>
      </c>
      <c r="D126" s="18">
        <v>4</v>
      </c>
      <c r="E126" s="47" t="s">
        <v>13</v>
      </c>
      <c r="F126" s="46" t="s">
        <v>303</v>
      </c>
      <c r="G126" s="45"/>
      <c r="H126" s="42"/>
      <c r="I126" s="42"/>
      <c r="J126" s="42"/>
      <c r="K126" s="42">
        <f>'CUENTA T FR'!BJ75</f>
        <v>0</v>
      </c>
      <c r="L126" s="42">
        <f>K126/$J$210</f>
        <v>0</v>
      </c>
      <c r="M126" s="19"/>
    </row>
    <row r="127" spans="1:13" ht="13.5" customHeight="1" x14ac:dyDescent="0.25">
      <c r="A127" s="51">
        <v>2</v>
      </c>
      <c r="B127" s="51">
        <v>3</v>
      </c>
      <c r="C127" s="51">
        <v>2</v>
      </c>
      <c r="D127" s="51"/>
      <c r="E127" s="51"/>
      <c r="F127" s="335" t="s">
        <v>76</v>
      </c>
      <c r="G127" s="336"/>
      <c r="H127" s="50"/>
      <c r="I127" s="50">
        <f>J128+J130+J132</f>
        <v>0</v>
      </c>
      <c r="J127" s="50"/>
      <c r="K127" s="50"/>
      <c r="L127" s="50"/>
      <c r="M127" s="19"/>
    </row>
    <row r="128" spans="1:13" ht="13.5" customHeight="1" x14ac:dyDescent="0.25">
      <c r="A128" s="18">
        <v>2</v>
      </c>
      <c r="B128" s="18">
        <v>3</v>
      </c>
      <c r="C128" s="18">
        <v>2</v>
      </c>
      <c r="D128" s="18">
        <v>1</v>
      </c>
      <c r="E128" s="47"/>
      <c r="F128" s="46" t="s">
        <v>75</v>
      </c>
      <c r="G128" s="45"/>
      <c r="H128" s="42"/>
      <c r="I128" s="42"/>
      <c r="J128" s="42">
        <f>K129</f>
        <v>0</v>
      </c>
      <c r="K128" s="42"/>
      <c r="L128" s="42"/>
      <c r="M128" s="19"/>
    </row>
    <row r="129" spans="1:13" ht="13.5" customHeight="1" x14ac:dyDescent="0.25">
      <c r="A129" s="18">
        <v>2</v>
      </c>
      <c r="B129" s="18">
        <v>3</v>
      </c>
      <c r="C129" s="18">
        <v>2</v>
      </c>
      <c r="D129" s="18">
        <v>1</v>
      </c>
      <c r="E129" s="47" t="s">
        <v>13</v>
      </c>
      <c r="F129" s="46" t="s">
        <v>75</v>
      </c>
      <c r="G129" s="45"/>
      <c r="H129" s="42"/>
      <c r="I129" s="42"/>
      <c r="J129" s="42"/>
      <c r="K129" s="42">
        <f>'CUENTA T FR'!BK75</f>
        <v>0</v>
      </c>
      <c r="L129" s="42">
        <f>K129/$J$210</f>
        <v>0</v>
      </c>
      <c r="M129" s="19"/>
    </row>
    <row r="130" spans="1:13" ht="13.5" customHeight="1" x14ac:dyDescent="0.25">
      <c r="A130" s="18">
        <v>2</v>
      </c>
      <c r="B130" s="18">
        <v>3</v>
      </c>
      <c r="C130" s="18">
        <v>2</v>
      </c>
      <c r="D130" s="18">
        <v>2</v>
      </c>
      <c r="E130" s="47"/>
      <c r="F130" s="46" t="s">
        <v>74</v>
      </c>
      <c r="G130" s="45"/>
      <c r="H130" s="42"/>
      <c r="I130" s="42"/>
      <c r="J130" s="42">
        <f>K131</f>
        <v>0</v>
      </c>
      <c r="K130" s="42"/>
      <c r="L130" s="42"/>
      <c r="M130" s="19"/>
    </row>
    <row r="131" spans="1:13" ht="13.5" customHeight="1" x14ac:dyDescent="0.25">
      <c r="A131" s="18">
        <v>2</v>
      </c>
      <c r="B131" s="18">
        <v>3</v>
      </c>
      <c r="C131" s="18">
        <v>2</v>
      </c>
      <c r="D131" s="18">
        <v>2</v>
      </c>
      <c r="E131" s="47" t="s">
        <v>13</v>
      </c>
      <c r="F131" s="46" t="s">
        <v>74</v>
      </c>
      <c r="G131" s="45"/>
      <c r="H131" s="42"/>
      <c r="I131" s="42"/>
      <c r="J131" s="42"/>
      <c r="K131" s="42">
        <f>'CUENTA T FR'!BL75</f>
        <v>0</v>
      </c>
      <c r="L131" s="42">
        <f>K131/$J$210</f>
        <v>0</v>
      </c>
      <c r="M131" s="19"/>
    </row>
    <row r="132" spans="1:13" ht="13.5" customHeight="1" x14ac:dyDescent="0.25">
      <c r="A132" s="18">
        <v>2</v>
      </c>
      <c r="B132" s="18">
        <v>3</v>
      </c>
      <c r="C132" s="18">
        <v>2</v>
      </c>
      <c r="D132" s="18">
        <v>3</v>
      </c>
      <c r="E132" s="47"/>
      <c r="F132" s="49" t="s">
        <v>73</v>
      </c>
      <c r="G132" s="48"/>
      <c r="H132" s="42"/>
      <c r="I132" s="42"/>
      <c r="J132" s="42">
        <f>K133</f>
        <v>0</v>
      </c>
      <c r="K132" s="42"/>
      <c r="L132" s="42"/>
      <c r="M132" s="19"/>
    </row>
    <row r="133" spans="1:13" ht="13.5" customHeight="1" x14ac:dyDescent="0.25">
      <c r="A133" s="18">
        <v>2</v>
      </c>
      <c r="B133" s="18">
        <v>3</v>
      </c>
      <c r="C133" s="18">
        <v>2</v>
      </c>
      <c r="D133" s="18">
        <v>3</v>
      </c>
      <c r="E133" s="47" t="s">
        <v>13</v>
      </c>
      <c r="F133" s="49" t="s">
        <v>73</v>
      </c>
      <c r="G133" s="48"/>
      <c r="H133" s="42"/>
      <c r="I133" s="42"/>
      <c r="J133" s="42"/>
      <c r="K133" s="42">
        <f>'CUENTA T FR'!BM75</f>
        <v>0</v>
      </c>
      <c r="L133" s="42">
        <f>K133/$J$210</f>
        <v>0</v>
      </c>
      <c r="M133" s="19"/>
    </row>
    <row r="134" spans="1:13" ht="13.5" customHeight="1" x14ac:dyDescent="0.25">
      <c r="A134" s="51">
        <v>2</v>
      </c>
      <c r="B134" s="51">
        <v>3</v>
      </c>
      <c r="C134" s="51">
        <v>3</v>
      </c>
      <c r="D134" s="51"/>
      <c r="E134" s="51"/>
      <c r="F134" s="335" t="s">
        <v>72</v>
      </c>
      <c r="G134" s="336"/>
      <c r="H134" s="50"/>
      <c r="I134" s="50">
        <f>J135+J137+J139+J141+J143</f>
        <v>0</v>
      </c>
      <c r="J134" s="50"/>
      <c r="K134" s="50"/>
      <c r="L134" s="50"/>
      <c r="M134" s="19"/>
    </row>
    <row r="135" spans="1:13" ht="13.5" customHeight="1" x14ac:dyDescent="0.25">
      <c r="A135" s="18">
        <v>2</v>
      </c>
      <c r="B135" s="18">
        <v>3</v>
      </c>
      <c r="C135" s="18">
        <v>3</v>
      </c>
      <c r="D135" s="18">
        <v>1</v>
      </c>
      <c r="E135" s="47"/>
      <c r="F135" s="49" t="s">
        <v>71</v>
      </c>
      <c r="G135" s="48"/>
      <c r="H135" s="42"/>
      <c r="I135" s="42"/>
      <c r="J135" s="42">
        <f>K136</f>
        <v>0</v>
      </c>
      <c r="K135" s="42"/>
      <c r="L135" s="42"/>
      <c r="M135" s="19"/>
    </row>
    <row r="136" spans="1:13" ht="13.5" customHeight="1" x14ac:dyDescent="0.25">
      <c r="A136" s="18">
        <v>2</v>
      </c>
      <c r="B136" s="18">
        <v>3</v>
      </c>
      <c r="C136" s="18">
        <v>3</v>
      </c>
      <c r="D136" s="18">
        <v>1</v>
      </c>
      <c r="E136" s="47" t="s">
        <v>13</v>
      </c>
      <c r="F136" s="49" t="s">
        <v>71</v>
      </c>
      <c r="G136" s="48"/>
      <c r="H136" s="42"/>
      <c r="I136" s="42"/>
      <c r="J136" s="42"/>
      <c r="K136" s="42">
        <f>'CUENTA T FR'!BN75</f>
        <v>0</v>
      </c>
      <c r="L136" s="42">
        <f>K136/$J$210</f>
        <v>0</v>
      </c>
      <c r="M136" s="19"/>
    </row>
    <row r="137" spans="1:13" ht="13.5" customHeight="1" x14ac:dyDescent="0.25">
      <c r="A137" s="18">
        <v>2</v>
      </c>
      <c r="B137" s="18">
        <v>3</v>
      </c>
      <c r="C137" s="18">
        <v>3</v>
      </c>
      <c r="D137" s="18">
        <v>2</v>
      </c>
      <c r="E137" s="47"/>
      <c r="F137" s="49" t="s">
        <v>575</v>
      </c>
      <c r="G137" s="48"/>
      <c r="H137" s="42"/>
      <c r="I137" s="42"/>
      <c r="J137" s="42">
        <f>K138</f>
        <v>0</v>
      </c>
      <c r="K137" s="42"/>
      <c r="L137" s="42"/>
      <c r="M137" s="19"/>
    </row>
    <row r="138" spans="1:13" ht="13.5" customHeight="1" x14ac:dyDescent="0.25">
      <c r="A138" s="18">
        <v>2</v>
      </c>
      <c r="B138" s="18">
        <v>3</v>
      </c>
      <c r="C138" s="18">
        <v>3</v>
      </c>
      <c r="D138" s="18">
        <v>2</v>
      </c>
      <c r="E138" s="47" t="s">
        <v>13</v>
      </c>
      <c r="F138" s="49" t="s">
        <v>575</v>
      </c>
      <c r="G138" s="48"/>
      <c r="H138" s="42"/>
      <c r="I138" s="42"/>
      <c r="J138" s="42"/>
      <c r="K138" s="42">
        <f>'CUENTA T FR'!BO75</f>
        <v>0</v>
      </c>
      <c r="L138" s="42">
        <f>K138/$J$210</f>
        <v>0</v>
      </c>
      <c r="M138" s="19"/>
    </row>
    <row r="139" spans="1:13" ht="13.5" customHeight="1" x14ac:dyDescent="0.25">
      <c r="A139" s="18">
        <v>2</v>
      </c>
      <c r="B139" s="18">
        <v>3</v>
      </c>
      <c r="C139" s="18">
        <v>3</v>
      </c>
      <c r="D139" s="18">
        <v>3</v>
      </c>
      <c r="E139" s="47"/>
      <c r="F139" s="46" t="s">
        <v>70</v>
      </c>
      <c r="G139" s="45"/>
      <c r="H139" s="42"/>
      <c r="I139" s="42"/>
      <c r="J139" s="42">
        <f>K140</f>
        <v>0</v>
      </c>
      <c r="K139" s="42"/>
      <c r="L139" s="42"/>
      <c r="M139" s="19"/>
    </row>
    <row r="140" spans="1:13" ht="13.5" customHeight="1" x14ac:dyDescent="0.25">
      <c r="A140" s="18">
        <v>2</v>
      </c>
      <c r="B140" s="18">
        <v>3</v>
      </c>
      <c r="C140" s="18">
        <v>3</v>
      </c>
      <c r="D140" s="18">
        <v>3</v>
      </c>
      <c r="E140" s="47" t="s">
        <v>13</v>
      </c>
      <c r="F140" s="46" t="s">
        <v>70</v>
      </c>
      <c r="G140" s="45"/>
      <c r="H140" s="42"/>
      <c r="I140" s="42"/>
      <c r="J140" s="42"/>
      <c r="K140" s="42">
        <f>'CUENTA T FR'!BP75</f>
        <v>0</v>
      </c>
      <c r="L140" s="42">
        <f>K140/$J$210</f>
        <v>0</v>
      </c>
      <c r="M140" s="19"/>
    </row>
    <row r="141" spans="1:13" ht="13.5" customHeight="1" x14ac:dyDescent="0.25">
      <c r="A141" s="18">
        <v>2</v>
      </c>
      <c r="B141" s="18">
        <v>3</v>
      </c>
      <c r="C141" s="18">
        <v>3</v>
      </c>
      <c r="D141" s="18">
        <v>4</v>
      </c>
      <c r="E141" s="47"/>
      <c r="F141" s="49" t="s">
        <v>69</v>
      </c>
      <c r="G141" s="48"/>
      <c r="H141" s="42"/>
      <c r="I141" s="42"/>
      <c r="J141" s="42">
        <f>K142</f>
        <v>0</v>
      </c>
      <c r="K141" s="42"/>
      <c r="L141" s="42"/>
      <c r="M141" s="54"/>
    </row>
    <row r="142" spans="1:13" ht="13.5" customHeight="1" x14ac:dyDescent="0.25">
      <c r="A142" s="18">
        <v>2</v>
      </c>
      <c r="B142" s="18">
        <v>3</v>
      </c>
      <c r="C142" s="18">
        <v>3</v>
      </c>
      <c r="D142" s="18">
        <v>4</v>
      </c>
      <c r="E142" s="47" t="s">
        <v>13</v>
      </c>
      <c r="F142" s="49" t="s">
        <v>69</v>
      </c>
      <c r="G142" s="48"/>
      <c r="H142" s="42"/>
      <c r="I142" s="42"/>
      <c r="J142" s="42"/>
      <c r="K142" s="42">
        <f>'CUENTA T FR'!BQ75</f>
        <v>0</v>
      </c>
      <c r="L142" s="42">
        <f>K142/$J$210</f>
        <v>0</v>
      </c>
      <c r="M142" s="54"/>
    </row>
    <row r="143" spans="1:13" ht="13.5" customHeight="1" x14ac:dyDescent="0.25">
      <c r="A143" s="18">
        <v>2</v>
      </c>
      <c r="B143" s="18">
        <v>3</v>
      </c>
      <c r="C143" s="18">
        <v>3</v>
      </c>
      <c r="D143" s="18">
        <v>5</v>
      </c>
      <c r="E143" s="47"/>
      <c r="F143" s="46" t="s">
        <v>68</v>
      </c>
      <c r="G143" s="45"/>
      <c r="H143" s="42"/>
      <c r="I143" s="42"/>
      <c r="J143" s="42">
        <f>K144</f>
        <v>0</v>
      </c>
      <c r="K143" s="42"/>
      <c r="L143" s="42"/>
      <c r="M143" s="19"/>
    </row>
    <row r="144" spans="1:13" ht="13.5" customHeight="1" x14ac:dyDescent="0.25">
      <c r="A144" s="18">
        <v>2</v>
      </c>
      <c r="B144" s="18">
        <v>3</v>
      </c>
      <c r="C144" s="18">
        <v>3</v>
      </c>
      <c r="D144" s="18">
        <v>5</v>
      </c>
      <c r="E144" s="47" t="s">
        <v>13</v>
      </c>
      <c r="F144" s="46" t="s">
        <v>68</v>
      </c>
      <c r="G144" s="45"/>
      <c r="H144" s="42"/>
      <c r="I144" s="42"/>
      <c r="J144" s="42"/>
      <c r="K144" s="42">
        <f>'CUENTA T FR'!BR75</f>
        <v>0</v>
      </c>
      <c r="L144" s="42">
        <f>K144/$J$210</f>
        <v>0</v>
      </c>
      <c r="M144" s="19"/>
    </row>
    <row r="145" spans="1:13" ht="13.5" customHeight="1" x14ac:dyDescent="0.25">
      <c r="A145" s="51">
        <v>2</v>
      </c>
      <c r="B145" s="51">
        <v>3</v>
      </c>
      <c r="C145" s="51">
        <v>4</v>
      </c>
      <c r="D145" s="51"/>
      <c r="E145" s="51"/>
      <c r="F145" s="335" t="s">
        <v>67</v>
      </c>
      <c r="G145" s="336"/>
      <c r="H145" s="50"/>
      <c r="I145" s="50">
        <f>J146</f>
        <v>1410</v>
      </c>
      <c r="J145" s="50"/>
      <c r="K145" s="50"/>
      <c r="L145" s="50"/>
      <c r="M145" s="19"/>
    </row>
    <row r="146" spans="1:13" ht="13.5" customHeight="1" x14ac:dyDescent="0.25">
      <c r="A146" s="18">
        <v>2</v>
      </c>
      <c r="B146" s="18">
        <v>3</v>
      </c>
      <c r="C146" s="18">
        <v>4</v>
      </c>
      <c r="D146" s="18">
        <v>1</v>
      </c>
      <c r="E146" s="47"/>
      <c r="F146" s="46" t="s">
        <v>66</v>
      </c>
      <c r="G146" s="45"/>
      <c r="H146" s="42"/>
      <c r="I146" s="42"/>
      <c r="J146" s="42">
        <f>K147</f>
        <v>1410</v>
      </c>
      <c r="K146" s="42"/>
      <c r="L146" s="42"/>
      <c r="M146" s="19"/>
    </row>
    <row r="147" spans="1:13" ht="13.5" customHeight="1" x14ac:dyDescent="0.25">
      <c r="A147" s="18">
        <v>2</v>
      </c>
      <c r="B147" s="18">
        <v>3</v>
      </c>
      <c r="C147" s="18">
        <v>4</v>
      </c>
      <c r="D147" s="18">
        <v>1</v>
      </c>
      <c r="E147" s="47" t="s">
        <v>13</v>
      </c>
      <c r="F147" s="46" t="s">
        <v>66</v>
      </c>
      <c r="G147" s="45"/>
      <c r="H147" s="42"/>
      <c r="I147" s="42"/>
      <c r="J147" s="42"/>
      <c r="K147" s="42">
        <f>+'CUENTA T FR'!BS75</f>
        <v>1410</v>
      </c>
      <c r="L147" s="42">
        <f>K147/$J$210</f>
        <v>9.4019923448578231E-4</v>
      </c>
      <c r="M147" s="19"/>
    </row>
    <row r="148" spans="1:13" ht="13.5" customHeight="1" x14ac:dyDescent="0.25">
      <c r="A148" s="51">
        <v>2</v>
      </c>
      <c r="B148" s="51">
        <v>3</v>
      </c>
      <c r="C148" s="51">
        <v>5</v>
      </c>
      <c r="D148" s="51"/>
      <c r="E148" s="51"/>
      <c r="F148" s="335" t="s">
        <v>65</v>
      </c>
      <c r="G148" s="336"/>
      <c r="H148" s="50"/>
      <c r="I148" s="50">
        <f>J149+J151+J153+J155+J157</f>
        <v>0</v>
      </c>
      <c r="J148" s="50"/>
      <c r="K148" s="50"/>
      <c r="L148" s="50"/>
      <c r="M148" s="19"/>
    </row>
    <row r="149" spans="1:13" ht="13.5" customHeight="1" x14ac:dyDescent="0.25">
      <c r="A149" s="18">
        <v>2</v>
      </c>
      <c r="B149" s="18">
        <v>3</v>
      </c>
      <c r="C149" s="18">
        <v>5</v>
      </c>
      <c r="D149" s="18">
        <v>1</v>
      </c>
      <c r="E149" s="47"/>
      <c r="F149" s="46" t="s">
        <v>64</v>
      </c>
      <c r="G149" s="45"/>
      <c r="H149" s="42"/>
      <c r="I149" s="42"/>
      <c r="J149" s="42">
        <f>K150</f>
        <v>0</v>
      </c>
      <c r="K149" s="42"/>
      <c r="L149" s="42"/>
      <c r="M149" s="19"/>
    </row>
    <row r="150" spans="1:13" ht="13.5" customHeight="1" x14ac:dyDescent="0.25">
      <c r="A150" s="18">
        <v>2</v>
      </c>
      <c r="B150" s="18">
        <v>3</v>
      </c>
      <c r="C150" s="18">
        <v>5</v>
      </c>
      <c r="D150" s="18">
        <v>1</v>
      </c>
      <c r="E150" s="47" t="s">
        <v>13</v>
      </c>
      <c r="F150" s="46" t="s">
        <v>64</v>
      </c>
      <c r="G150" s="45"/>
      <c r="H150" s="42"/>
      <c r="I150" s="42"/>
      <c r="J150" s="42"/>
      <c r="K150" s="42">
        <f>'CUENTA T FR'!BT75</f>
        <v>0</v>
      </c>
      <c r="L150" s="42">
        <f>K150/$J$210</f>
        <v>0</v>
      </c>
      <c r="M150" s="19"/>
    </row>
    <row r="151" spans="1:13" ht="13.5" customHeight="1" x14ac:dyDescent="0.25">
      <c r="A151" s="18">
        <v>2</v>
      </c>
      <c r="B151" s="18">
        <v>3</v>
      </c>
      <c r="C151" s="18">
        <v>5</v>
      </c>
      <c r="D151" s="18">
        <v>2</v>
      </c>
      <c r="E151" s="47"/>
      <c r="F151" s="46" t="s">
        <v>63</v>
      </c>
      <c r="G151" s="45"/>
      <c r="H151" s="42"/>
      <c r="I151" s="42"/>
      <c r="J151" s="42">
        <f>K152</f>
        <v>0</v>
      </c>
      <c r="K151" s="42"/>
      <c r="L151" s="42"/>
      <c r="M151" s="19"/>
    </row>
    <row r="152" spans="1:13" ht="13.5" customHeight="1" x14ac:dyDescent="0.25">
      <c r="A152" s="18">
        <v>2</v>
      </c>
      <c r="B152" s="18">
        <v>3</v>
      </c>
      <c r="C152" s="18">
        <v>5</v>
      </c>
      <c r="D152" s="18">
        <v>2</v>
      </c>
      <c r="E152" s="47" t="s">
        <v>13</v>
      </c>
      <c r="F152" s="46" t="s">
        <v>63</v>
      </c>
      <c r="G152" s="45"/>
      <c r="H152" s="42"/>
      <c r="I152" s="42"/>
      <c r="J152" s="42"/>
      <c r="K152" s="42">
        <f>'CUENTA T FR'!BU75</f>
        <v>0</v>
      </c>
      <c r="L152" s="42">
        <f>K152/$J$210</f>
        <v>0</v>
      </c>
      <c r="M152" s="19"/>
    </row>
    <row r="153" spans="1:13" ht="13.5" customHeight="1" x14ac:dyDescent="0.25">
      <c r="A153" s="18">
        <v>2</v>
      </c>
      <c r="B153" s="18">
        <v>3</v>
      </c>
      <c r="C153" s="18">
        <v>5</v>
      </c>
      <c r="D153" s="18">
        <v>3</v>
      </c>
      <c r="E153" s="47"/>
      <c r="F153" s="46" t="s">
        <v>62</v>
      </c>
      <c r="G153" s="45"/>
      <c r="H153" s="42"/>
      <c r="I153" s="42"/>
      <c r="J153" s="42">
        <f>K154</f>
        <v>0</v>
      </c>
      <c r="K153" s="42"/>
      <c r="L153" s="42"/>
      <c r="M153" s="19"/>
    </row>
    <row r="154" spans="1:13" ht="13.5" customHeight="1" x14ac:dyDescent="0.25">
      <c r="A154" s="18">
        <v>2</v>
      </c>
      <c r="B154" s="18">
        <v>3</v>
      </c>
      <c r="C154" s="18">
        <v>5</v>
      </c>
      <c r="D154" s="18">
        <v>3</v>
      </c>
      <c r="E154" s="47" t="s">
        <v>13</v>
      </c>
      <c r="F154" s="46" t="s">
        <v>62</v>
      </c>
      <c r="G154" s="45"/>
      <c r="H154" s="42"/>
      <c r="I154" s="42"/>
      <c r="J154" s="42"/>
      <c r="K154" s="42">
        <f>'CUENTA T FR'!BV75</f>
        <v>0</v>
      </c>
      <c r="L154" s="42">
        <f>K154/$J$210</f>
        <v>0</v>
      </c>
      <c r="M154" s="19"/>
    </row>
    <row r="155" spans="1:13" ht="13.5" customHeight="1" x14ac:dyDescent="0.25">
      <c r="A155" s="18">
        <v>2</v>
      </c>
      <c r="B155" s="18">
        <v>3</v>
      </c>
      <c r="C155" s="18">
        <v>5</v>
      </c>
      <c r="D155" s="18">
        <v>4</v>
      </c>
      <c r="E155" s="47"/>
      <c r="F155" s="53" t="s">
        <v>601</v>
      </c>
      <c r="G155" s="21"/>
      <c r="H155" s="42"/>
      <c r="I155" s="42"/>
      <c r="J155" s="42">
        <f>K156</f>
        <v>0</v>
      </c>
      <c r="K155" s="42"/>
      <c r="L155" s="42"/>
      <c r="M155" s="19"/>
    </row>
    <row r="156" spans="1:13" ht="13.5" customHeight="1" x14ac:dyDescent="0.25">
      <c r="A156" s="18">
        <v>2</v>
      </c>
      <c r="B156" s="18">
        <v>3</v>
      </c>
      <c r="C156" s="18">
        <v>5</v>
      </c>
      <c r="D156" s="18">
        <v>4</v>
      </c>
      <c r="E156" s="47" t="s">
        <v>13</v>
      </c>
      <c r="F156" s="53" t="s">
        <v>601</v>
      </c>
      <c r="G156" s="21"/>
      <c r="H156" s="42"/>
      <c r="I156" s="42"/>
      <c r="J156" s="42"/>
      <c r="K156" s="42">
        <f>'CUENTA T FR'!BW75</f>
        <v>0</v>
      </c>
      <c r="L156" s="42">
        <f>K156/$J$210</f>
        <v>0</v>
      </c>
      <c r="M156" s="19"/>
    </row>
    <row r="157" spans="1:13" ht="13.5" customHeight="1" x14ac:dyDescent="0.25">
      <c r="A157" s="18">
        <v>2</v>
      </c>
      <c r="B157" s="18">
        <v>3</v>
      </c>
      <c r="C157" s="18">
        <v>5</v>
      </c>
      <c r="D157" s="18">
        <v>5</v>
      </c>
      <c r="E157" s="47"/>
      <c r="F157" s="53" t="s">
        <v>602</v>
      </c>
      <c r="G157" s="21"/>
      <c r="H157" s="42"/>
      <c r="I157" s="42"/>
      <c r="J157" s="42">
        <f>K158</f>
        <v>0</v>
      </c>
      <c r="K157" s="42"/>
      <c r="L157" s="42"/>
      <c r="M157" s="19"/>
    </row>
    <row r="158" spans="1:13" ht="13.5" customHeight="1" x14ac:dyDescent="0.25">
      <c r="A158" s="18">
        <v>2</v>
      </c>
      <c r="B158" s="18">
        <v>3</v>
      </c>
      <c r="C158" s="18">
        <v>5</v>
      </c>
      <c r="D158" s="18">
        <v>5</v>
      </c>
      <c r="E158" s="47" t="s">
        <v>13</v>
      </c>
      <c r="F158" s="53" t="s">
        <v>602</v>
      </c>
      <c r="G158" s="21"/>
      <c r="H158" s="42"/>
      <c r="I158" s="42"/>
      <c r="J158" s="42"/>
      <c r="K158" s="42">
        <f>'CUENTA T FR'!BX75</f>
        <v>0</v>
      </c>
      <c r="L158" s="42">
        <f>K158/$J$210</f>
        <v>0</v>
      </c>
      <c r="M158" s="19"/>
    </row>
    <row r="159" spans="1:13" ht="13.5" customHeight="1" x14ac:dyDescent="0.25">
      <c r="A159" s="51">
        <v>2</v>
      </c>
      <c r="B159" s="51">
        <v>3</v>
      </c>
      <c r="C159" s="51">
        <v>6</v>
      </c>
      <c r="D159" s="51"/>
      <c r="E159" s="51"/>
      <c r="F159" s="335" t="s">
        <v>59</v>
      </c>
      <c r="G159" s="336"/>
      <c r="H159" s="50"/>
      <c r="I159" s="50">
        <f>J160+J166+J170+J174+J178</f>
        <v>0</v>
      </c>
      <c r="J159" s="50"/>
      <c r="K159" s="50"/>
      <c r="L159" s="50"/>
      <c r="M159" s="19"/>
    </row>
    <row r="160" spans="1:13" ht="13.5" customHeight="1" x14ac:dyDescent="0.25">
      <c r="A160" s="18">
        <v>2</v>
      </c>
      <c r="B160" s="18">
        <v>3</v>
      </c>
      <c r="C160" s="18">
        <v>6</v>
      </c>
      <c r="D160" s="18">
        <v>1</v>
      </c>
      <c r="E160" s="47"/>
      <c r="F160" s="53" t="s">
        <v>58</v>
      </c>
      <c r="G160" s="21"/>
      <c r="H160" s="42"/>
      <c r="I160" s="42"/>
      <c r="J160" s="42">
        <f>K161+K162+K163+K164+K165</f>
        <v>0</v>
      </c>
      <c r="K160" s="42"/>
      <c r="L160" s="42"/>
      <c r="M160" s="19"/>
    </row>
    <row r="161" spans="1:13" ht="13.5" customHeight="1" x14ac:dyDescent="0.25">
      <c r="A161" s="18">
        <v>2</v>
      </c>
      <c r="B161" s="18">
        <v>3</v>
      </c>
      <c r="C161" s="18">
        <v>6</v>
      </c>
      <c r="D161" s="18">
        <v>1</v>
      </c>
      <c r="E161" s="47" t="s">
        <v>13</v>
      </c>
      <c r="F161" s="49" t="s">
        <v>57</v>
      </c>
      <c r="G161" s="48"/>
      <c r="H161" s="42"/>
      <c r="I161" s="42"/>
      <c r="J161" s="42"/>
      <c r="K161" s="42">
        <f>'CUENTA T FR'!BY75</f>
        <v>0</v>
      </c>
      <c r="L161" s="42">
        <f>K161/$J$210</f>
        <v>0</v>
      </c>
      <c r="M161" s="19"/>
    </row>
    <row r="162" spans="1:13" ht="13.5" customHeight="1" x14ac:dyDescent="0.25">
      <c r="A162" s="18">
        <v>2</v>
      </c>
      <c r="B162" s="18">
        <v>3</v>
      </c>
      <c r="C162" s="18">
        <v>6</v>
      </c>
      <c r="D162" s="18">
        <v>1</v>
      </c>
      <c r="E162" s="47" t="s">
        <v>15</v>
      </c>
      <c r="F162" s="46" t="s">
        <v>56</v>
      </c>
      <c r="G162" s="45"/>
      <c r="H162" s="42"/>
      <c r="I162" s="42"/>
      <c r="J162" s="42"/>
      <c r="K162" s="42">
        <f>'CUENTA T FR'!BZ75</f>
        <v>0</v>
      </c>
      <c r="L162" s="42">
        <f>K162/$J$210</f>
        <v>0</v>
      </c>
      <c r="M162" s="19"/>
    </row>
    <row r="163" spans="1:13" ht="13.5" customHeight="1" x14ac:dyDescent="0.25">
      <c r="A163" s="18">
        <v>2</v>
      </c>
      <c r="B163" s="18">
        <v>3</v>
      </c>
      <c r="C163" s="18">
        <v>6</v>
      </c>
      <c r="D163" s="18">
        <v>1</v>
      </c>
      <c r="E163" s="47" t="s">
        <v>29</v>
      </c>
      <c r="F163" s="46" t="s">
        <v>55</v>
      </c>
      <c r="G163" s="45"/>
      <c r="H163" s="42"/>
      <c r="I163" s="42"/>
      <c r="J163" s="42"/>
      <c r="K163" s="42">
        <f>'CUENTA T FR'!CA75</f>
        <v>0</v>
      </c>
      <c r="L163" s="42">
        <f>K163/$J$210</f>
        <v>0</v>
      </c>
      <c r="M163" s="19"/>
    </row>
    <row r="164" spans="1:13" ht="13.5" customHeight="1" x14ac:dyDescent="0.25">
      <c r="A164" s="18">
        <v>2</v>
      </c>
      <c r="B164" s="18">
        <v>3</v>
      </c>
      <c r="C164" s="18">
        <v>6</v>
      </c>
      <c r="D164" s="18">
        <v>1</v>
      </c>
      <c r="E164" s="47" t="s">
        <v>35</v>
      </c>
      <c r="F164" s="46" t="s">
        <v>54</v>
      </c>
      <c r="G164" s="45"/>
      <c r="H164" s="42"/>
      <c r="I164" s="42"/>
      <c r="J164" s="42"/>
      <c r="K164" s="42">
        <f>'CUENTA T FR'!CB75</f>
        <v>0</v>
      </c>
      <c r="L164" s="42">
        <f>K164/$J$210</f>
        <v>0</v>
      </c>
      <c r="M164" s="19"/>
    </row>
    <row r="165" spans="1:13" ht="13.5" customHeight="1" x14ac:dyDescent="0.25">
      <c r="A165" s="18">
        <v>2</v>
      </c>
      <c r="B165" s="18">
        <v>3</v>
      </c>
      <c r="C165" s="18">
        <v>6</v>
      </c>
      <c r="D165" s="18">
        <v>1</v>
      </c>
      <c r="E165" s="47" t="s">
        <v>28</v>
      </c>
      <c r="F165" s="49" t="s">
        <v>53</v>
      </c>
      <c r="G165" s="48"/>
      <c r="H165" s="42"/>
      <c r="I165" s="42"/>
      <c r="J165" s="42"/>
      <c r="K165" s="42">
        <f>'CUENTA T FR'!CC75</f>
        <v>0</v>
      </c>
      <c r="L165" s="42">
        <f>K165/$J$210</f>
        <v>0</v>
      </c>
      <c r="M165" s="19"/>
    </row>
    <row r="166" spans="1:13" ht="13.5" customHeight="1" x14ac:dyDescent="0.25">
      <c r="A166" s="18">
        <v>2</v>
      </c>
      <c r="B166" s="18">
        <v>3</v>
      </c>
      <c r="C166" s="18">
        <v>6</v>
      </c>
      <c r="D166" s="18">
        <v>2</v>
      </c>
      <c r="E166" s="47"/>
      <c r="F166" s="46" t="s">
        <v>52</v>
      </c>
      <c r="G166" s="45"/>
      <c r="H166" s="42"/>
      <c r="I166" s="42"/>
      <c r="J166" s="42">
        <f>K167+K168+K169</f>
        <v>0</v>
      </c>
      <c r="K166" s="42"/>
      <c r="L166" s="42"/>
      <c r="M166" s="19"/>
    </row>
    <row r="167" spans="1:13" ht="13.5" customHeight="1" x14ac:dyDescent="0.25">
      <c r="A167" s="18">
        <v>2</v>
      </c>
      <c r="B167" s="18">
        <v>3</v>
      </c>
      <c r="C167" s="18">
        <v>6</v>
      </c>
      <c r="D167" s="18">
        <v>2</v>
      </c>
      <c r="E167" s="47" t="s">
        <v>13</v>
      </c>
      <c r="F167" s="49" t="s">
        <v>51</v>
      </c>
      <c r="G167" s="48"/>
      <c r="H167" s="42"/>
      <c r="I167" s="42"/>
      <c r="J167" s="42"/>
      <c r="K167" s="42">
        <f>'CUENTA T FR'!CD75</f>
        <v>0</v>
      </c>
      <c r="L167" s="42">
        <f>K167/$J$210</f>
        <v>0</v>
      </c>
      <c r="M167" s="19"/>
    </row>
    <row r="168" spans="1:13" ht="13.5" customHeight="1" x14ac:dyDescent="0.25">
      <c r="A168" s="18">
        <v>2</v>
      </c>
      <c r="B168" s="18">
        <v>3</v>
      </c>
      <c r="C168" s="18">
        <v>6</v>
      </c>
      <c r="D168" s="18">
        <v>2</v>
      </c>
      <c r="E168" s="47" t="s">
        <v>15</v>
      </c>
      <c r="F168" s="49" t="s">
        <v>50</v>
      </c>
      <c r="G168" s="48"/>
      <c r="H168" s="42"/>
      <c r="I168" s="42"/>
      <c r="J168" s="42"/>
      <c r="K168" s="42">
        <f>'CUENTA T FR'!CE75</f>
        <v>0</v>
      </c>
      <c r="L168" s="42">
        <f>K168/$J$210</f>
        <v>0</v>
      </c>
      <c r="M168" s="19"/>
    </row>
    <row r="169" spans="1:13" ht="13.5" customHeight="1" x14ac:dyDescent="0.25">
      <c r="A169" s="18">
        <v>2</v>
      </c>
      <c r="B169" s="18">
        <v>3</v>
      </c>
      <c r="C169" s="18">
        <v>6</v>
      </c>
      <c r="D169" s="18">
        <v>2</v>
      </c>
      <c r="E169" s="47" t="s">
        <v>29</v>
      </c>
      <c r="F169" s="49" t="s">
        <v>49</v>
      </c>
      <c r="G169" s="48"/>
      <c r="H169" s="42"/>
      <c r="I169" s="42"/>
      <c r="J169" s="42"/>
      <c r="K169" s="42">
        <f>'CUENTA T FR'!CF75</f>
        <v>0</v>
      </c>
      <c r="L169" s="42">
        <f>K169/$J$210</f>
        <v>0</v>
      </c>
      <c r="M169" s="19"/>
    </row>
    <row r="170" spans="1:13" ht="13.5" customHeight="1" x14ac:dyDescent="0.25">
      <c r="A170" s="18">
        <v>2</v>
      </c>
      <c r="B170" s="18">
        <v>3</v>
      </c>
      <c r="C170" s="18">
        <v>6</v>
      </c>
      <c r="D170" s="18">
        <v>3</v>
      </c>
      <c r="E170" s="47"/>
      <c r="F170" s="49" t="s">
        <v>48</v>
      </c>
      <c r="G170" s="48"/>
      <c r="H170" s="42"/>
      <c r="I170" s="42"/>
      <c r="J170" s="42">
        <f>K171+K172+K173</f>
        <v>0</v>
      </c>
      <c r="K170" s="42"/>
      <c r="L170" s="42"/>
      <c r="M170" s="19"/>
    </row>
    <row r="171" spans="1:13" ht="13.5" customHeight="1" x14ac:dyDescent="0.25">
      <c r="A171" s="18">
        <v>2</v>
      </c>
      <c r="B171" s="18">
        <v>3</v>
      </c>
      <c r="C171" s="18">
        <v>6</v>
      </c>
      <c r="D171" s="18">
        <v>3</v>
      </c>
      <c r="E171" s="47" t="s">
        <v>35</v>
      </c>
      <c r="F171" s="53" t="s">
        <v>47</v>
      </c>
      <c r="G171" s="21"/>
      <c r="H171" s="42"/>
      <c r="I171" s="42"/>
      <c r="J171" s="42"/>
      <c r="K171" s="42">
        <f>'CUENTA T FR'!CG75</f>
        <v>0</v>
      </c>
      <c r="L171" s="42">
        <f>K171/$J$210</f>
        <v>0</v>
      </c>
      <c r="M171" s="19"/>
    </row>
    <row r="172" spans="1:13" ht="13.5" customHeight="1" x14ac:dyDescent="0.25">
      <c r="A172" s="18">
        <v>2</v>
      </c>
      <c r="B172" s="18">
        <v>3</v>
      </c>
      <c r="C172" s="18">
        <v>6</v>
      </c>
      <c r="D172" s="18">
        <v>3</v>
      </c>
      <c r="E172" s="47" t="s">
        <v>28</v>
      </c>
      <c r="F172" s="53" t="s">
        <v>46</v>
      </c>
      <c r="G172" s="21"/>
      <c r="H172" s="42"/>
      <c r="I172" s="42"/>
      <c r="J172" s="42"/>
      <c r="K172" s="42">
        <f>'CUENTA T FR'!CH75</f>
        <v>0</v>
      </c>
      <c r="L172" s="42">
        <f>K172/$J$210</f>
        <v>0</v>
      </c>
      <c r="M172" s="19"/>
    </row>
    <row r="173" spans="1:13" ht="13.5" customHeight="1" x14ac:dyDescent="0.25">
      <c r="A173" s="18">
        <v>2</v>
      </c>
      <c r="B173" s="18">
        <v>3</v>
      </c>
      <c r="C173" s="18">
        <v>6</v>
      </c>
      <c r="D173" s="18">
        <v>3</v>
      </c>
      <c r="E173" s="47" t="s">
        <v>26</v>
      </c>
      <c r="F173" s="53" t="s">
        <v>45</v>
      </c>
      <c r="G173" s="21"/>
      <c r="H173" s="42"/>
      <c r="I173" s="42"/>
      <c r="J173" s="42"/>
      <c r="K173" s="42">
        <f>'CUENTA T FR'!CI75</f>
        <v>0</v>
      </c>
      <c r="L173" s="42">
        <f>K173/$J$210</f>
        <v>0</v>
      </c>
      <c r="M173" s="19"/>
    </row>
    <row r="174" spans="1:13" ht="13.5" customHeight="1" x14ac:dyDescent="0.25">
      <c r="A174" s="18">
        <v>2</v>
      </c>
      <c r="B174" s="18">
        <v>3</v>
      </c>
      <c r="C174" s="18">
        <v>6</v>
      </c>
      <c r="D174" s="18">
        <v>4</v>
      </c>
      <c r="E174" s="47"/>
      <c r="F174" s="53" t="s">
        <v>44</v>
      </c>
      <c r="G174" s="21"/>
      <c r="H174" s="42"/>
      <c r="I174" s="42"/>
      <c r="J174" s="42">
        <f>K175+K176+K177</f>
        <v>0</v>
      </c>
      <c r="K174" s="42"/>
      <c r="L174" s="42"/>
      <c r="M174" s="19"/>
    </row>
    <row r="175" spans="1:13" ht="13.5" customHeight="1" x14ac:dyDescent="0.25">
      <c r="A175" s="18">
        <v>2</v>
      </c>
      <c r="B175" s="18">
        <v>3</v>
      </c>
      <c r="C175" s="18">
        <v>6</v>
      </c>
      <c r="D175" s="18">
        <v>4</v>
      </c>
      <c r="E175" s="47" t="s">
        <v>13</v>
      </c>
      <c r="F175" s="49" t="s">
        <v>43</v>
      </c>
      <c r="G175" s="48"/>
      <c r="H175" s="42"/>
      <c r="I175" s="42"/>
      <c r="J175" s="42"/>
      <c r="K175" s="42">
        <f>'CUENTA T FR'!CJ75</f>
        <v>0</v>
      </c>
      <c r="L175" s="42">
        <f>K175/$J$210</f>
        <v>0</v>
      </c>
      <c r="M175" s="19"/>
    </row>
    <row r="176" spans="1:13" ht="13.5" customHeight="1" x14ac:dyDescent="0.25">
      <c r="A176" s="18">
        <v>2</v>
      </c>
      <c r="B176" s="18">
        <v>3</v>
      </c>
      <c r="C176" s="18">
        <v>6</v>
      </c>
      <c r="D176" s="18">
        <v>4</v>
      </c>
      <c r="E176" s="47" t="s">
        <v>29</v>
      </c>
      <c r="F176" s="46" t="s">
        <v>42</v>
      </c>
      <c r="G176" s="45"/>
      <c r="H176" s="42"/>
      <c r="I176" s="42"/>
      <c r="J176" s="42"/>
      <c r="K176" s="42">
        <f>'CUENTA T FR'!CK75</f>
        <v>0</v>
      </c>
      <c r="L176" s="42">
        <f>K176/$J$210</f>
        <v>0</v>
      </c>
      <c r="M176" s="19"/>
    </row>
    <row r="177" spans="1:13" ht="13.5" customHeight="1" x14ac:dyDescent="0.25">
      <c r="A177" s="18">
        <v>2</v>
      </c>
      <c r="B177" s="18">
        <v>3</v>
      </c>
      <c r="C177" s="18">
        <v>6</v>
      </c>
      <c r="D177" s="18">
        <v>4</v>
      </c>
      <c r="E177" s="47" t="s">
        <v>41</v>
      </c>
      <c r="F177" s="46" t="s">
        <v>40</v>
      </c>
      <c r="G177" s="45"/>
      <c r="H177" s="42"/>
      <c r="I177" s="42"/>
      <c r="J177" s="42"/>
      <c r="K177" s="42">
        <f>'CUENTA T FR'!CL75</f>
        <v>0</v>
      </c>
      <c r="L177" s="42">
        <f>K177/$J$210</f>
        <v>0</v>
      </c>
      <c r="M177" s="19"/>
    </row>
    <row r="178" spans="1:13" ht="13.5" customHeight="1" x14ac:dyDescent="0.25">
      <c r="A178" s="18">
        <v>2</v>
      </c>
      <c r="B178" s="18">
        <v>3</v>
      </c>
      <c r="C178" s="18">
        <v>6</v>
      </c>
      <c r="D178" s="18">
        <v>9</v>
      </c>
      <c r="E178" s="47"/>
      <c r="F178" s="46" t="s">
        <v>576</v>
      </c>
      <c r="G178" s="45"/>
      <c r="H178" s="42"/>
      <c r="I178" s="42"/>
      <c r="J178" s="42">
        <f>K179</f>
        <v>0</v>
      </c>
      <c r="K178" s="42"/>
      <c r="L178" s="42"/>
      <c r="M178" s="19"/>
    </row>
    <row r="179" spans="1:13" ht="13.5" customHeight="1" x14ac:dyDescent="0.25">
      <c r="A179" s="18">
        <v>2</v>
      </c>
      <c r="B179" s="18">
        <v>3</v>
      </c>
      <c r="C179" s="18">
        <v>6</v>
      </c>
      <c r="D179" s="18">
        <v>9</v>
      </c>
      <c r="E179" s="47" t="s">
        <v>13</v>
      </c>
      <c r="F179" s="46" t="s">
        <v>577</v>
      </c>
      <c r="G179" s="45"/>
      <c r="H179" s="42"/>
      <c r="I179" s="42"/>
      <c r="J179" s="42"/>
      <c r="K179" s="42">
        <f>'CUENTA T FR'!CM75</f>
        <v>0</v>
      </c>
      <c r="L179" s="42">
        <f>K179/$J$210</f>
        <v>0</v>
      </c>
      <c r="M179" s="19"/>
    </row>
    <row r="180" spans="1:13" ht="13.5" customHeight="1" x14ac:dyDescent="0.25">
      <c r="A180" s="51">
        <v>2</v>
      </c>
      <c r="B180" s="51">
        <v>3</v>
      </c>
      <c r="C180" s="51">
        <v>7</v>
      </c>
      <c r="D180" s="51"/>
      <c r="E180" s="51"/>
      <c r="F180" s="335" t="s">
        <v>39</v>
      </c>
      <c r="G180" s="336"/>
      <c r="H180" s="50"/>
      <c r="I180" s="50">
        <f>J181+J187</f>
        <v>0</v>
      </c>
      <c r="J180" s="50"/>
      <c r="K180" s="50"/>
      <c r="L180" s="50"/>
      <c r="M180" s="19"/>
    </row>
    <row r="181" spans="1:13" ht="13.5" customHeight="1" x14ac:dyDescent="0.25">
      <c r="A181" s="18">
        <v>2</v>
      </c>
      <c r="B181" s="18">
        <v>3</v>
      </c>
      <c r="C181" s="18">
        <v>7</v>
      </c>
      <c r="D181" s="18">
        <v>1</v>
      </c>
      <c r="E181" s="47"/>
      <c r="F181" s="49" t="s">
        <v>38</v>
      </c>
      <c r="G181" s="48"/>
      <c r="H181" s="42"/>
      <c r="I181" s="42"/>
      <c r="J181" s="42">
        <f>K182+K183+K184+K185+K186</f>
        <v>0</v>
      </c>
      <c r="K181" s="42"/>
      <c r="L181" s="42"/>
      <c r="M181" s="19"/>
    </row>
    <row r="182" spans="1:13" ht="13.5" customHeight="1" x14ac:dyDescent="0.25">
      <c r="A182" s="18">
        <v>2</v>
      </c>
      <c r="B182" s="18">
        <v>3</v>
      </c>
      <c r="C182" s="18">
        <v>7</v>
      </c>
      <c r="D182" s="18">
        <v>1</v>
      </c>
      <c r="E182" s="47" t="s">
        <v>13</v>
      </c>
      <c r="F182" s="46" t="s">
        <v>37</v>
      </c>
      <c r="G182" s="45"/>
      <c r="H182" s="42"/>
      <c r="I182" s="42"/>
      <c r="J182" s="42"/>
      <c r="K182" s="42">
        <f>'CUENTA T FR'!CN75</f>
        <v>0</v>
      </c>
      <c r="L182" s="42">
        <f>K182/$J$210</f>
        <v>0</v>
      </c>
      <c r="M182" s="19"/>
    </row>
    <row r="183" spans="1:13" ht="13.5" customHeight="1" x14ac:dyDescent="0.25">
      <c r="A183" s="18">
        <v>2</v>
      </c>
      <c r="B183" s="18">
        <v>3</v>
      </c>
      <c r="C183" s="18">
        <v>7</v>
      </c>
      <c r="D183" s="18">
        <v>1</v>
      </c>
      <c r="E183" s="47" t="s">
        <v>15</v>
      </c>
      <c r="F183" s="49" t="s">
        <v>36</v>
      </c>
      <c r="G183" s="48"/>
      <c r="H183" s="42"/>
      <c r="I183" s="42"/>
      <c r="J183" s="42"/>
      <c r="K183" s="42">
        <f>+'CUENTA T FR'!CO75</f>
        <v>0</v>
      </c>
      <c r="L183" s="42">
        <f>K183/$J$210</f>
        <v>0</v>
      </c>
      <c r="M183" s="19"/>
    </row>
    <row r="184" spans="1:13" ht="13.5" customHeight="1" x14ac:dyDescent="0.25">
      <c r="A184" s="18">
        <v>2</v>
      </c>
      <c r="B184" s="18">
        <v>3</v>
      </c>
      <c r="C184" s="18">
        <v>7</v>
      </c>
      <c r="D184" s="18">
        <v>1</v>
      </c>
      <c r="E184" s="47" t="s">
        <v>35</v>
      </c>
      <c r="F184" s="49" t="s">
        <v>34</v>
      </c>
      <c r="G184" s="48"/>
      <c r="H184" s="42"/>
      <c r="I184" s="42"/>
      <c r="J184" s="42"/>
      <c r="K184" s="42">
        <f>'CUENTA T FR'!CP75</f>
        <v>0</v>
      </c>
      <c r="L184" s="42">
        <f>K184/$J$210</f>
        <v>0</v>
      </c>
      <c r="M184" s="19"/>
    </row>
    <row r="185" spans="1:13" ht="13.5" customHeight="1" x14ac:dyDescent="0.25">
      <c r="A185" s="18">
        <v>2</v>
      </c>
      <c r="B185" s="18">
        <v>3</v>
      </c>
      <c r="C185" s="18">
        <v>7</v>
      </c>
      <c r="D185" s="18">
        <v>1</v>
      </c>
      <c r="E185" s="47" t="s">
        <v>28</v>
      </c>
      <c r="F185" s="49" t="s">
        <v>33</v>
      </c>
      <c r="G185" s="48"/>
      <c r="H185" s="42"/>
      <c r="I185" s="42"/>
      <c r="J185" s="42"/>
      <c r="K185" s="42">
        <f>'CUENTA T FR'!CQ75</f>
        <v>0</v>
      </c>
      <c r="L185" s="42">
        <f>K185/$J$210</f>
        <v>0</v>
      </c>
      <c r="M185" s="19"/>
    </row>
    <row r="186" spans="1:13" ht="13.5" customHeight="1" x14ac:dyDescent="0.25">
      <c r="A186" s="18">
        <v>2</v>
      </c>
      <c r="B186" s="18">
        <v>3</v>
      </c>
      <c r="C186" s="18">
        <v>7</v>
      </c>
      <c r="D186" s="18">
        <v>1</v>
      </c>
      <c r="E186" s="47" t="s">
        <v>26</v>
      </c>
      <c r="F186" s="53" t="s">
        <v>32</v>
      </c>
      <c r="G186" s="21"/>
      <c r="H186" s="42"/>
      <c r="I186" s="42"/>
      <c r="J186" s="42"/>
      <c r="K186" s="42">
        <f>'CUENTA T FR'!CR75</f>
        <v>0</v>
      </c>
      <c r="L186" s="42">
        <f>K186/$J$210</f>
        <v>0</v>
      </c>
      <c r="M186" s="19"/>
    </row>
    <row r="187" spans="1:13" ht="13.5" customHeight="1" x14ac:dyDescent="0.25">
      <c r="A187" s="18">
        <v>2</v>
      </c>
      <c r="B187" s="18">
        <v>3</v>
      </c>
      <c r="C187" s="18">
        <v>7</v>
      </c>
      <c r="D187" s="18">
        <v>2</v>
      </c>
      <c r="E187" s="47"/>
      <c r="F187" s="46" t="s">
        <v>31</v>
      </c>
      <c r="G187" s="45"/>
      <c r="H187" s="42"/>
      <c r="I187" s="42"/>
      <c r="J187" s="42">
        <f>K188+K189+K190+K191+K192</f>
        <v>0</v>
      </c>
      <c r="K187" s="42"/>
      <c r="L187" s="42"/>
      <c r="M187" s="19"/>
    </row>
    <row r="188" spans="1:13" ht="13.5" customHeight="1" x14ac:dyDescent="0.25">
      <c r="A188" s="18">
        <v>2</v>
      </c>
      <c r="B188" s="18">
        <v>3</v>
      </c>
      <c r="C188" s="18">
        <v>7</v>
      </c>
      <c r="D188" s="18">
        <v>2</v>
      </c>
      <c r="E188" s="47" t="s">
        <v>15</v>
      </c>
      <c r="F188" s="53" t="s">
        <v>30</v>
      </c>
      <c r="G188" s="21"/>
      <c r="H188" s="42"/>
      <c r="I188" s="42"/>
      <c r="J188" s="42"/>
      <c r="K188" s="42">
        <f>'CUENTA T FR'!CS75</f>
        <v>0</v>
      </c>
      <c r="L188" s="42">
        <f>K188/$J$210</f>
        <v>0</v>
      </c>
      <c r="M188" s="19"/>
    </row>
    <row r="189" spans="1:13" ht="13.5" customHeight="1" x14ac:dyDescent="0.25">
      <c r="A189" s="18">
        <v>2</v>
      </c>
      <c r="B189" s="18">
        <v>3</v>
      </c>
      <c r="C189" s="18">
        <v>7</v>
      </c>
      <c r="D189" s="18">
        <v>2</v>
      </c>
      <c r="E189" s="47" t="s">
        <v>29</v>
      </c>
      <c r="F189" s="53" t="s">
        <v>543</v>
      </c>
      <c r="G189" s="21"/>
      <c r="H189" s="42"/>
      <c r="I189" s="42"/>
      <c r="J189" s="42"/>
      <c r="K189" s="42">
        <f>+'CUENTA T FR'!CT75</f>
        <v>0</v>
      </c>
      <c r="L189" s="42">
        <f>K189/$J$210</f>
        <v>0</v>
      </c>
      <c r="M189" s="19"/>
    </row>
    <row r="190" spans="1:13" ht="13.5" customHeight="1" x14ac:dyDescent="0.25">
      <c r="A190" s="18">
        <v>2</v>
      </c>
      <c r="B190" s="18">
        <v>3</v>
      </c>
      <c r="C190" s="18">
        <v>7</v>
      </c>
      <c r="D190" s="18">
        <v>2</v>
      </c>
      <c r="E190" s="47" t="s">
        <v>28</v>
      </c>
      <c r="F190" s="53" t="s">
        <v>27</v>
      </c>
      <c r="G190" s="21"/>
      <c r="H190" s="42"/>
      <c r="I190" s="42"/>
      <c r="J190" s="42"/>
      <c r="K190" s="42">
        <f>'CUENTA T FR'!CU75</f>
        <v>0</v>
      </c>
      <c r="L190" s="42">
        <f>K190/$J$210</f>
        <v>0</v>
      </c>
      <c r="M190" s="19"/>
    </row>
    <row r="191" spans="1:13" ht="13.5" customHeight="1" x14ac:dyDescent="0.25">
      <c r="A191" s="18">
        <v>2</v>
      </c>
      <c r="B191" s="18">
        <v>3</v>
      </c>
      <c r="C191" s="18">
        <v>7</v>
      </c>
      <c r="D191" s="18">
        <v>2</v>
      </c>
      <c r="E191" s="47" t="s">
        <v>26</v>
      </c>
      <c r="F191" s="52" t="s">
        <v>25</v>
      </c>
      <c r="G191" s="21"/>
      <c r="H191" s="42"/>
      <c r="I191" s="42"/>
      <c r="J191" s="42"/>
      <c r="K191" s="42">
        <f>'CUENTA T FR'!CV75</f>
        <v>0</v>
      </c>
      <c r="L191" s="42">
        <f>K191/$J$210</f>
        <v>0</v>
      </c>
      <c r="M191" s="19"/>
    </row>
    <row r="192" spans="1:13" ht="13.5" customHeight="1" x14ac:dyDescent="0.25">
      <c r="A192" s="18">
        <v>2</v>
      </c>
      <c r="B192" s="18">
        <v>3</v>
      </c>
      <c r="C192" s="18">
        <v>7</v>
      </c>
      <c r="D192" s="18">
        <v>2</v>
      </c>
      <c r="E192" s="47" t="s">
        <v>544</v>
      </c>
      <c r="F192" s="52" t="s">
        <v>23</v>
      </c>
      <c r="G192" s="21"/>
      <c r="H192" s="42"/>
      <c r="I192" s="42"/>
      <c r="J192" s="42"/>
      <c r="K192" s="42">
        <f>+'CUENTA T FR'!CW75</f>
        <v>0</v>
      </c>
      <c r="L192" s="42">
        <f>K192/$J$210</f>
        <v>0</v>
      </c>
      <c r="M192" s="19"/>
    </row>
    <row r="193" spans="1:13" ht="13.5" customHeight="1" x14ac:dyDescent="0.25">
      <c r="A193" s="51">
        <v>2</v>
      </c>
      <c r="B193" s="51">
        <v>3</v>
      </c>
      <c r="C193" s="51">
        <v>9</v>
      </c>
      <c r="D193" s="51"/>
      <c r="E193" s="51"/>
      <c r="F193" s="335" t="s">
        <v>22</v>
      </c>
      <c r="G193" s="336"/>
      <c r="H193" s="50"/>
      <c r="I193" s="50">
        <f>J194+J196+J198+J200+J202+J204+J207</f>
        <v>1485197.9800000002</v>
      </c>
      <c r="J193" s="50"/>
      <c r="K193" s="50"/>
      <c r="L193" s="50"/>
      <c r="M193" s="19"/>
    </row>
    <row r="194" spans="1:13" ht="13.5" customHeight="1" x14ac:dyDescent="0.25">
      <c r="A194" s="18">
        <v>2</v>
      </c>
      <c r="B194" s="18">
        <v>3</v>
      </c>
      <c r="C194" s="18">
        <v>9</v>
      </c>
      <c r="D194" s="18">
        <v>1</v>
      </c>
      <c r="E194" s="47"/>
      <c r="F194" s="49" t="s">
        <v>21</v>
      </c>
      <c r="G194" s="48"/>
      <c r="H194" s="42"/>
      <c r="I194" s="42"/>
      <c r="J194" s="42">
        <f>K195</f>
        <v>0</v>
      </c>
      <c r="K194" s="42"/>
      <c r="L194" s="42"/>
      <c r="M194" s="19"/>
    </row>
    <row r="195" spans="1:13" ht="13.5" customHeight="1" x14ac:dyDescent="0.25">
      <c r="A195" s="18">
        <v>2</v>
      </c>
      <c r="B195" s="18">
        <v>3</v>
      </c>
      <c r="C195" s="18">
        <v>9</v>
      </c>
      <c r="D195" s="18">
        <v>1</v>
      </c>
      <c r="E195" s="47" t="s">
        <v>13</v>
      </c>
      <c r="F195" s="46" t="s">
        <v>578</v>
      </c>
      <c r="G195" s="48"/>
      <c r="H195" s="42"/>
      <c r="I195" s="42"/>
      <c r="J195" s="42"/>
      <c r="K195" s="42">
        <f>'CUENTA T FR'!CX75</f>
        <v>0</v>
      </c>
      <c r="L195" s="42">
        <f>K195/$J$210</f>
        <v>0</v>
      </c>
      <c r="M195" s="19"/>
    </row>
    <row r="196" spans="1:13" ht="13.5" customHeight="1" x14ac:dyDescent="0.25">
      <c r="A196" s="18">
        <v>2</v>
      </c>
      <c r="B196" s="18">
        <v>3</v>
      </c>
      <c r="C196" s="18">
        <v>9</v>
      </c>
      <c r="D196" s="18">
        <v>2</v>
      </c>
      <c r="E196" s="47"/>
      <c r="F196" s="46" t="s">
        <v>581</v>
      </c>
      <c r="G196" s="45"/>
      <c r="H196" s="42"/>
      <c r="I196" s="42"/>
      <c r="J196" s="42">
        <f>K197</f>
        <v>0</v>
      </c>
      <c r="K196" s="42"/>
      <c r="L196" s="42"/>
      <c r="M196" s="19"/>
    </row>
    <row r="197" spans="1:13" ht="13.5" customHeight="1" x14ac:dyDescent="0.25">
      <c r="A197" s="18">
        <v>2</v>
      </c>
      <c r="B197" s="18">
        <v>3</v>
      </c>
      <c r="C197" s="18">
        <v>9</v>
      </c>
      <c r="D197" s="18">
        <v>2</v>
      </c>
      <c r="E197" s="47" t="s">
        <v>13</v>
      </c>
      <c r="F197" s="46" t="s">
        <v>580</v>
      </c>
      <c r="G197" s="45"/>
      <c r="H197" s="42"/>
      <c r="I197" s="42"/>
      <c r="J197" s="42"/>
      <c r="K197" s="42">
        <f>'CUENTA T FR'!CY75</f>
        <v>0</v>
      </c>
      <c r="L197" s="42">
        <f>K197/$J$210</f>
        <v>0</v>
      </c>
      <c r="M197" s="19"/>
    </row>
    <row r="198" spans="1:13" ht="13.5" customHeight="1" x14ac:dyDescent="0.25">
      <c r="A198" s="18">
        <v>2</v>
      </c>
      <c r="B198" s="18">
        <v>3</v>
      </c>
      <c r="C198" s="18">
        <v>9</v>
      </c>
      <c r="D198" s="18">
        <v>3</v>
      </c>
      <c r="E198" s="47"/>
      <c r="F198" s="46" t="s">
        <v>20</v>
      </c>
      <c r="G198" s="45"/>
      <c r="H198" s="42"/>
      <c r="I198" s="42"/>
      <c r="J198" s="42">
        <f>K199</f>
        <v>1485197.9800000002</v>
      </c>
      <c r="K198" s="42"/>
      <c r="L198" s="42"/>
      <c r="M198" s="19"/>
    </row>
    <row r="199" spans="1:13" ht="13.5" customHeight="1" x14ac:dyDescent="0.25">
      <c r="A199" s="18">
        <v>2</v>
      </c>
      <c r="B199" s="18">
        <v>3</v>
      </c>
      <c r="C199" s="18">
        <v>9</v>
      </c>
      <c r="D199" s="18">
        <v>3</v>
      </c>
      <c r="E199" s="47" t="s">
        <v>13</v>
      </c>
      <c r="F199" s="46" t="s">
        <v>20</v>
      </c>
      <c r="G199" s="45"/>
      <c r="H199" s="42"/>
      <c r="I199" s="42"/>
      <c r="J199" s="42"/>
      <c r="K199" s="42">
        <f>+'CUENTA T FR'!CZ75</f>
        <v>1485197.9800000002</v>
      </c>
      <c r="L199" s="42">
        <f>K199/$J$210</f>
        <v>0.9903418467062628</v>
      </c>
      <c r="M199" s="19"/>
    </row>
    <row r="200" spans="1:13" ht="13.5" customHeight="1" x14ac:dyDescent="0.25">
      <c r="A200" s="18">
        <v>2</v>
      </c>
      <c r="B200" s="18">
        <v>3</v>
      </c>
      <c r="C200" s="18">
        <v>9</v>
      </c>
      <c r="D200" s="18">
        <v>5</v>
      </c>
      <c r="E200" s="47"/>
      <c r="F200" s="46" t="s">
        <v>19</v>
      </c>
      <c r="G200" s="45"/>
      <c r="H200" s="42"/>
      <c r="I200" s="42"/>
      <c r="J200" s="42">
        <f>K201</f>
        <v>0</v>
      </c>
      <c r="K200" s="42"/>
      <c r="L200" s="42"/>
      <c r="M200" s="19"/>
    </row>
    <row r="201" spans="1:13" ht="13.5" customHeight="1" x14ac:dyDescent="0.25">
      <c r="A201" s="18">
        <v>2</v>
      </c>
      <c r="B201" s="18">
        <v>3</v>
      </c>
      <c r="C201" s="18">
        <v>9</v>
      </c>
      <c r="D201" s="18">
        <v>5</v>
      </c>
      <c r="E201" s="47" t="s">
        <v>13</v>
      </c>
      <c r="F201" s="46" t="s">
        <v>19</v>
      </c>
      <c r="G201" s="45"/>
      <c r="H201" s="42"/>
      <c r="I201" s="42"/>
      <c r="J201" s="42"/>
      <c r="K201" s="42">
        <f>'CUENTA T FR'!DA75</f>
        <v>0</v>
      </c>
      <c r="L201" s="42">
        <f>K201/$J$210</f>
        <v>0</v>
      </c>
      <c r="M201" s="19"/>
    </row>
    <row r="202" spans="1:13" ht="13.5" customHeight="1" x14ac:dyDescent="0.25">
      <c r="A202" s="18">
        <v>2</v>
      </c>
      <c r="B202" s="18">
        <v>3</v>
      </c>
      <c r="C202" s="18">
        <v>9</v>
      </c>
      <c r="D202" s="18">
        <v>6</v>
      </c>
      <c r="E202" s="47"/>
      <c r="F202" s="46" t="s">
        <v>18</v>
      </c>
      <c r="G202" s="45"/>
      <c r="H202" s="42"/>
      <c r="I202" s="42"/>
      <c r="J202" s="42">
        <f>K203</f>
        <v>0</v>
      </c>
      <c r="K202" s="42"/>
      <c r="L202" s="42"/>
      <c r="M202" s="19"/>
    </row>
    <row r="203" spans="1:13" ht="13.5" customHeight="1" x14ac:dyDescent="0.25">
      <c r="A203" s="18">
        <v>2</v>
      </c>
      <c r="B203" s="18">
        <v>3</v>
      </c>
      <c r="C203" s="18">
        <v>9</v>
      </c>
      <c r="D203" s="18">
        <v>6</v>
      </c>
      <c r="E203" s="47" t="s">
        <v>13</v>
      </c>
      <c r="F203" s="46" t="s">
        <v>18</v>
      </c>
      <c r="G203" s="45"/>
      <c r="H203" s="42"/>
      <c r="I203" s="42"/>
      <c r="J203" s="39"/>
      <c r="K203" s="42">
        <f>'CUENTA T FR'!DB75</f>
        <v>0</v>
      </c>
      <c r="L203" s="42">
        <f>K203/$J$210</f>
        <v>0</v>
      </c>
      <c r="M203" s="19"/>
    </row>
    <row r="204" spans="1:13" ht="13.5" customHeight="1" x14ac:dyDescent="0.25">
      <c r="A204" s="18">
        <v>2</v>
      </c>
      <c r="B204" s="41">
        <v>3</v>
      </c>
      <c r="C204" s="41">
        <v>9</v>
      </c>
      <c r="D204" s="41">
        <v>8</v>
      </c>
      <c r="E204" s="40"/>
      <c r="F204" s="46" t="s">
        <v>17</v>
      </c>
      <c r="G204" s="45"/>
      <c r="H204" s="39"/>
      <c r="I204" s="44"/>
      <c r="J204" s="39">
        <f>K205+K206</f>
        <v>0</v>
      </c>
      <c r="K204" s="43"/>
      <c r="L204" s="42"/>
      <c r="M204" s="19"/>
    </row>
    <row r="205" spans="1:13" ht="13.5" customHeight="1" x14ac:dyDescent="0.25">
      <c r="A205" s="18">
        <v>2</v>
      </c>
      <c r="B205" s="41">
        <v>3</v>
      </c>
      <c r="C205" s="41">
        <v>9</v>
      </c>
      <c r="D205" s="41">
        <v>8</v>
      </c>
      <c r="E205" s="40" t="s">
        <v>13</v>
      </c>
      <c r="F205" s="46" t="s">
        <v>16</v>
      </c>
      <c r="G205" s="45"/>
      <c r="H205" s="39"/>
      <c r="I205" s="44"/>
      <c r="J205" s="39"/>
      <c r="K205" s="43">
        <f>'CUENTA T FR'!DC75</f>
        <v>0</v>
      </c>
      <c r="L205" s="42">
        <f>K205/$J$210</f>
        <v>0</v>
      </c>
      <c r="M205" s="38"/>
    </row>
    <row r="206" spans="1:13" ht="13.5" customHeight="1" x14ac:dyDescent="0.25">
      <c r="A206" s="18">
        <v>2</v>
      </c>
      <c r="B206" s="41">
        <v>3</v>
      </c>
      <c r="C206" s="41">
        <v>9</v>
      </c>
      <c r="D206" s="41">
        <v>8</v>
      </c>
      <c r="E206" s="40" t="s">
        <v>15</v>
      </c>
      <c r="F206" s="46" t="s">
        <v>14</v>
      </c>
      <c r="G206" s="45"/>
      <c r="H206" s="39"/>
      <c r="I206" s="44"/>
      <c r="J206" s="39"/>
      <c r="K206" s="43">
        <f>'CUENTA T FR'!DD75</f>
        <v>0</v>
      </c>
      <c r="L206" s="42">
        <f>K206/$J$210</f>
        <v>0</v>
      </c>
      <c r="M206" s="38"/>
    </row>
    <row r="207" spans="1:13" ht="13.5" customHeight="1" x14ac:dyDescent="0.25">
      <c r="A207" s="41">
        <v>2</v>
      </c>
      <c r="B207" s="41">
        <v>3</v>
      </c>
      <c r="C207" s="41">
        <v>9</v>
      </c>
      <c r="D207" s="41">
        <v>9</v>
      </c>
      <c r="E207" s="40"/>
      <c r="F207" s="46" t="s">
        <v>12</v>
      </c>
      <c r="G207" s="45"/>
      <c r="H207" s="39"/>
      <c r="I207" s="44"/>
      <c r="J207" s="39">
        <f>K208+K209</f>
        <v>0</v>
      </c>
      <c r="K207" s="43"/>
      <c r="L207" s="42"/>
      <c r="M207" s="38"/>
    </row>
    <row r="208" spans="1:13" ht="13.5" customHeight="1" x14ac:dyDescent="0.25">
      <c r="A208" s="41">
        <v>2</v>
      </c>
      <c r="B208" s="41">
        <v>3</v>
      </c>
      <c r="C208" s="41">
        <v>9</v>
      </c>
      <c r="D208" s="41">
        <v>9</v>
      </c>
      <c r="E208" s="40" t="s">
        <v>13</v>
      </c>
      <c r="F208" s="46" t="s">
        <v>12</v>
      </c>
      <c r="G208" s="45"/>
      <c r="H208" s="39"/>
      <c r="I208" s="39"/>
      <c r="J208" s="39"/>
      <c r="K208" s="39">
        <f>'CUENTA T FR'!DE75</f>
        <v>0</v>
      </c>
      <c r="L208" s="39">
        <f>K208/$J$210</f>
        <v>0</v>
      </c>
      <c r="M208" s="38"/>
    </row>
    <row r="209" spans="1:13" ht="13.5" customHeight="1" thickBot="1" x14ac:dyDescent="0.3">
      <c r="A209" s="41">
        <v>2</v>
      </c>
      <c r="B209" s="41">
        <v>3</v>
      </c>
      <c r="C209" s="41">
        <v>9</v>
      </c>
      <c r="D209" s="41">
        <v>9</v>
      </c>
      <c r="E209" s="40" t="s">
        <v>35</v>
      </c>
      <c r="F209" s="291" t="s">
        <v>582</v>
      </c>
      <c r="G209" s="292"/>
      <c r="H209" s="39"/>
      <c r="I209" s="39"/>
      <c r="J209" s="39"/>
      <c r="K209" s="39">
        <f>'CUENTA T FR'!DF75</f>
        <v>0</v>
      </c>
      <c r="L209" s="39">
        <f>K209/$J$210</f>
        <v>0</v>
      </c>
      <c r="M209" s="38"/>
    </row>
    <row r="210" spans="1:13" ht="18.75" customHeight="1" thickBot="1" x14ac:dyDescent="0.3">
      <c r="A210" s="37"/>
      <c r="B210" s="36" t="s">
        <v>11</v>
      </c>
      <c r="C210" s="35"/>
      <c r="D210" s="35"/>
      <c r="E210" s="35"/>
      <c r="F210" s="35"/>
      <c r="G210" s="34"/>
      <c r="H210" s="33">
        <f>H16+H121</f>
        <v>1499682.1400000001</v>
      </c>
      <c r="I210" s="32">
        <f>SUM(I16:I208)</f>
        <v>1499682.1400000001</v>
      </c>
      <c r="J210" s="32">
        <f>SUM(J16:J208)</f>
        <v>1499682.1400000001</v>
      </c>
      <c r="K210" s="32">
        <f>SUM(K16:K208)</f>
        <v>1499682.1400000001</v>
      </c>
      <c r="L210" s="31">
        <f>K210/$J$210</f>
        <v>1</v>
      </c>
      <c r="M210" s="30">
        <f>SUM(M102:M204)</f>
        <v>0</v>
      </c>
    </row>
    <row r="211" spans="1:13" ht="13.5" customHeight="1" x14ac:dyDescent="0.25">
      <c r="A211" s="29"/>
      <c r="B211" s="28" t="s">
        <v>10</v>
      </c>
      <c r="C211" s="28"/>
      <c r="D211" s="28"/>
      <c r="E211" s="28"/>
      <c r="F211" s="28"/>
      <c r="G211" s="27"/>
      <c r="H211" s="26"/>
      <c r="I211" s="25"/>
      <c r="J211" s="25"/>
      <c r="K211" s="24"/>
      <c r="L211" s="24"/>
      <c r="M211" s="18"/>
    </row>
    <row r="212" spans="1:13" ht="13.5" customHeight="1" x14ac:dyDescent="0.25">
      <c r="A212" s="23"/>
      <c r="B212" s="22" t="s">
        <v>9</v>
      </c>
      <c r="C212" s="22"/>
      <c r="D212" s="22"/>
      <c r="E212" s="22"/>
      <c r="F212" s="22"/>
      <c r="G212" s="21"/>
      <c r="H212" s="19"/>
      <c r="I212" s="19"/>
      <c r="J212" s="19"/>
      <c r="K212" s="18"/>
      <c r="L212" s="18"/>
      <c r="M212" s="18"/>
    </row>
    <row r="213" spans="1:13" ht="13.5" customHeight="1" x14ac:dyDescent="0.25">
      <c r="A213" s="23"/>
      <c r="B213" s="22" t="s">
        <v>8</v>
      </c>
      <c r="C213" s="22"/>
      <c r="D213" s="22"/>
      <c r="E213" s="22"/>
      <c r="F213" s="22"/>
      <c r="G213" s="21"/>
      <c r="H213" s="20"/>
      <c r="I213" s="19"/>
      <c r="J213" s="19"/>
      <c r="K213" s="18"/>
      <c r="L213" s="18"/>
      <c r="M213" s="18"/>
    </row>
    <row r="214" spans="1:13" ht="13.5" customHeight="1" thickBot="1" x14ac:dyDescent="0.3">
      <c r="A214" s="17"/>
      <c r="B214" s="16" t="s">
        <v>7</v>
      </c>
      <c r="C214" s="16"/>
      <c r="D214" s="16"/>
      <c r="E214" s="16"/>
      <c r="F214" s="16"/>
      <c r="G214" s="15"/>
      <c r="H214" s="14"/>
      <c r="I214" s="14"/>
      <c r="J214" s="14"/>
      <c r="K214" s="13"/>
      <c r="L214" s="13"/>
      <c r="M214" s="13"/>
    </row>
    <row r="215" spans="1:13" ht="13.5" customHeight="1" x14ac:dyDescent="0.25">
      <c r="A215" s="6"/>
      <c r="B215" s="12"/>
      <c r="C215" s="12"/>
      <c r="D215" s="12"/>
      <c r="E215" s="12"/>
      <c r="F215" s="12"/>
      <c r="G215" s="12"/>
      <c r="H215" s="10"/>
      <c r="I215" s="10"/>
      <c r="J215" s="10"/>
      <c r="K215" s="6"/>
      <c r="L215" s="6"/>
      <c r="M215" s="6"/>
    </row>
    <row r="216" spans="1:13" ht="13.5" customHeight="1" x14ac:dyDescent="0.25">
      <c r="A216" s="6"/>
      <c r="B216" s="12"/>
      <c r="C216" s="12"/>
      <c r="D216" s="12"/>
      <c r="E216" s="12"/>
      <c r="F216" s="12"/>
      <c r="G216" s="11"/>
      <c r="H216" s="10"/>
      <c r="I216" s="10"/>
      <c r="J216" s="10"/>
      <c r="K216" s="9">
        <f>K211+K212-K213</f>
        <v>0</v>
      </c>
      <c r="L216" s="6"/>
      <c r="M216" s="6"/>
    </row>
    <row r="217" spans="1:13" ht="13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ht="13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ht="13.5" customHeight="1" x14ac:dyDescent="0.3">
      <c r="A219" s="361" t="s">
        <v>615</v>
      </c>
      <c r="B219" s="361"/>
      <c r="C219" s="361"/>
      <c r="D219" s="361"/>
      <c r="E219" s="361"/>
      <c r="F219" s="361"/>
      <c r="G219" s="297"/>
      <c r="H219" s="297"/>
      <c r="I219" s="297"/>
      <c r="J219" s="297"/>
      <c r="K219" s="298"/>
      <c r="L219" s="299"/>
      <c r="M219" s="5"/>
    </row>
    <row r="220" spans="1:13" ht="13.5" customHeight="1" x14ac:dyDescent="0.3">
      <c r="A220" s="299" t="s">
        <v>6</v>
      </c>
      <c r="B220" s="299"/>
      <c r="C220" s="299"/>
      <c r="D220" s="299"/>
      <c r="E220" s="299"/>
      <c r="F220" s="299"/>
      <c r="G220" s="337" t="s">
        <v>5</v>
      </c>
      <c r="H220" s="337"/>
      <c r="I220" s="299"/>
      <c r="J220" s="337" t="s">
        <v>4</v>
      </c>
      <c r="K220" s="337"/>
      <c r="L220" s="298"/>
      <c r="M220" s="5"/>
    </row>
    <row r="221" spans="1:13" ht="13.5" customHeight="1" x14ac:dyDescent="0.3">
      <c r="A221" s="328" t="s">
        <v>3</v>
      </c>
      <c r="B221" s="328"/>
      <c r="C221" s="328"/>
      <c r="D221" s="328"/>
      <c r="E221" s="328"/>
      <c r="F221" s="328"/>
      <c r="G221" s="328"/>
      <c r="H221" s="328"/>
      <c r="I221" s="328"/>
      <c r="J221" s="328"/>
      <c r="K221" s="328"/>
      <c r="L221" s="328"/>
      <c r="M221" s="5"/>
    </row>
    <row r="222" spans="1:13" ht="13.5" customHeight="1" x14ac:dyDescent="0.3">
      <c r="A222" s="8"/>
      <c r="B222" s="5"/>
      <c r="C222" s="5"/>
      <c r="D222" s="5"/>
      <c r="E222" s="5"/>
      <c r="F222" s="5"/>
      <c r="G222" s="5"/>
      <c r="H222" s="5"/>
      <c r="I222" s="5"/>
      <c r="J222" s="8"/>
      <c r="K222" s="8"/>
      <c r="L222" s="5"/>
      <c r="M222" s="5"/>
    </row>
    <row r="223" spans="1:13" ht="13.5" customHeight="1" x14ac:dyDescent="0.3">
      <c r="A223" s="8"/>
      <c r="B223" s="5"/>
      <c r="C223" s="5"/>
      <c r="D223" s="5"/>
      <c r="E223" s="5"/>
      <c r="F223" s="5"/>
      <c r="G223" s="5"/>
      <c r="H223" s="5"/>
      <c r="I223" s="5"/>
      <c r="J223" s="8"/>
      <c r="K223" s="8"/>
      <c r="L223" s="5"/>
      <c r="M223" s="5"/>
    </row>
    <row r="224" spans="1:13" ht="13.5" customHeight="1" x14ac:dyDescent="0.3">
      <c r="A224" s="8"/>
      <c r="B224" s="5"/>
      <c r="C224" s="5"/>
      <c r="D224" s="5"/>
      <c r="E224" s="5"/>
      <c r="F224" s="5"/>
      <c r="G224" s="5"/>
      <c r="H224" s="5"/>
      <c r="I224" s="5"/>
      <c r="J224" s="8"/>
      <c r="K224" s="8"/>
      <c r="L224" s="5"/>
      <c r="M224" s="5"/>
    </row>
    <row r="225" spans="1:13" ht="16.5" customHeight="1" x14ac:dyDescent="0.3">
      <c r="A225" s="6" t="s">
        <v>2</v>
      </c>
      <c r="B225" s="5"/>
      <c r="C225" s="5"/>
      <c r="D225" s="5"/>
      <c r="E225" s="5"/>
      <c r="F225" s="7">
        <v>45718</v>
      </c>
      <c r="G225" s="5"/>
      <c r="I225" s="6" t="s">
        <v>1</v>
      </c>
      <c r="J225" s="359">
        <v>45720</v>
      </c>
      <c r="K225" s="360"/>
      <c r="L225" s="5"/>
      <c r="M225" s="5"/>
    </row>
    <row r="226" spans="1:13" ht="15.75" x14ac:dyDescent="0.25">
      <c r="K226" s="4"/>
    </row>
  </sheetData>
  <sheetProtection algorithmName="SHA-512" hashValue="0UHjOWPgXzRaUEcFZaydJfKHRE3gddjbxPCX2HfssOQv/SFlFR+MDefI0Kp9N4ZeizHmQeicRCD0X9jqc4URsQ==" saltValue="28XbVPk+ruYiKtOeglJuuw==" spinCount="100000" sheet="1" objects="1" scenarios="1"/>
  <protectedRanges>
    <protectedRange algorithmName="SHA-512" hashValue="WCO/7qG4ObSsKAW62abfBWBFPU7+Kh4uUx9GqiBI0SVCiVOvlUyn+31t+V7HIfJPwh2p4RomdPM6wsa+VcMKMw==" saltValue="7D8FVxPk26o07DmifzI/uA==" spinCount="100000" sqref="A7:M13 A219:L225" name="Rango1"/>
  </protectedRanges>
  <mergeCells count="130">
    <mergeCell ref="J225:K225"/>
    <mergeCell ref="A219:F219"/>
    <mergeCell ref="I13:L13"/>
    <mergeCell ref="A4:M4"/>
    <mergeCell ref="A5:M5"/>
    <mergeCell ref="A8:F8"/>
    <mergeCell ref="A12:F12"/>
    <mergeCell ref="G12:M12"/>
    <mergeCell ref="A14:A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A3:L3"/>
    <mergeCell ref="F7:G7"/>
    <mergeCell ref="H8:L8"/>
    <mergeCell ref="G9:M9"/>
    <mergeCell ref="D9:F9"/>
    <mergeCell ref="H10:L10"/>
    <mergeCell ref="B14:B15"/>
    <mergeCell ref="C14:C15"/>
    <mergeCell ref="D14:D15"/>
    <mergeCell ref="E14:E15"/>
    <mergeCell ref="A13:F13"/>
    <mergeCell ref="F14:G15"/>
    <mergeCell ref="H14:L14"/>
    <mergeCell ref="M14:M15"/>
    <mergeCell ref="I11:L11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85:G85"/>
    <mergeCell ref="F91:G91"/>
    <mergeCell ref="F92:G92"/>
    <mergeCell ref="F77:G77"/>
    <mergeCell ref="F78:G78"/>
    <mergeCell ref="F86:G86"/>
    <mergeCell ref="F79:G79"/>
    <mergeCell ref="F88:G88"/>
    <mergeCell ref="F57:G57"/>
    <mergeCell ref="F58:G58"/>
    <mergeCell ref="F59:G59"/>
    <mergeCell ref="F60:G60"/>
    <mergeCell ref="F61:G61"/>
    <mergeCell ref="F64:G64"/>
    <mergeCell ref="F65:G65"/>
    <mergeCell ref="F68:G68"/>
    <mergeCell ref="F69:G69"/>
    <mergeCell ref="F100:G100"/>
    <mergeCell ref="J220:K220"/>
    <mergeCell ref="A2:L2"/>
    <mergeCell ref="F101:G101"/>
    <mergeCell ref="F102:G102"/>
    <mergeCell ref="F103:G103"/>
    <mergeCell ref="F104:G104"/>
    <mergeCell ref="F105:G105"/>
    <mergeCell ref="F87:G87"/>
    <mergeCell ref="F95:G95"/>
    <mergeCell ref="F116:G116"/>
    <mergeCell ref="F94:G94"/>
    <mergeCell ref="F93:G93"/>
    <mergeCell ref="F74:G74"/>
    <mergeCell ref="F75:G75"/>
    <mergeCell ref="F80:G80"/>
    <mergeCell ref="F82:G82"/>
    <mergeCell ref="F83:G83"/>
    <mergeCell ref="F84:G84"/>
    <mergeCell ref="F106:G106"/>
    <mergeCell ref="F70:G70"/>
    <mergeCell ref="F71:G71"/>
    <mergeCell ref="F72:G72"/>
    <mergeCell ref="F73:G73"/>
    <mergeCell ref="A1:L1"/>
    <mergeCell ref="A221:L221"/>
    <mergeCell ref="F112:G112"/>
    <mergeCell ref="F113:G113"/>
    <mergeCell ref="F114:G114"/>
    <mergeCell ref="F115:G115"/>
    <mergeCell ref="F108:G108"/>
    <mergeCell ref="F110:G110"/>
    <mergeCell ref="F148:G148"/>
    <mergeCell ref="G220:H220"/>
    <mergeCell ref="F159:G159"/>
    <mergeCell ref="F180:G180"/>
    <mergeCell ref="F193:G193"/>
    <mergeCell ref="F117:G117"/>
    <mergeCell ref="F121:G121"/>
    <mergeCell ref="F122:G122"/>
    <mergeCell ref="F127:G127"/>
    <mergeCell ref="F134:G134"/>
    <mergeCell ref="F145:G145"/>
    <mergeCell ref="F107:G107"/>
    <mergeCell ref="F96:G96"/>
    <mergeCell ref="F97:G97"/>
    <mergeCell ref="F98:G98"/>
    <mergeCell ref="F99:G99"/>
  </mergeCells>
  <printOptions horizontalCentered="1" verticalCentered="1"/>
  <pageMargins left="0" right="0" top="0.43307086614173229" bottom="0" header="0.31496062992125984" footer="0"/>
  <pageSetup paperSize="5" scale="69" fitToHeight="0" orientation="portrait" horizontalDpi="360" verticalDpi="360" r:id="rId1"/>
  <rowBreaks count="1" manualBreakCount="1">
    <brk id="12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3"/>
  <sheetViews>
    <sheetView topLeftCell="A19" workbookViewId="0">
      <selection activeCell="D30" sqref="D30"/>
    </sheetView>
  </sheetViews>
  <sheetFormatPr baseColWidth="10" defaultRowHeight="12.75" x14ac:dyDescent="0.2"/>
  <cols>
    <col min="1" max="1" width="58.28515625" style="3" bestFit="1" customWidth="1"/>
    <col min="2" max="4" width="17.7109375" style="3" customWidth="1"/>
    <col min="5" max="16384" width="11.42578125" style="3"/>
  </cols>
  <sheetData>
    <row r="1" spans="1:5" ht="33" x14ac:dyDescent="0.45">
      <c r="A1" s="437" t="s">
        <v>171</v>
      </c>
      <c r="B1" s="437"/>
      <c r="C1" s="437"/>
      <c r="D1" s="437"/>
      <c r="E1" s="437"/>
    </row>
    <row r="2" spans="1:5" ht="20.25" x14ac:dyDescent="0.3">
      <c r="A2" s="438" t="str">
        <f>'CONS. FUENTES FINAN'!A6</f>
        <v>HOSPITAL INMACULADA CONCEPCION</v>
      </c>
      <c r="B2" s="438"/>
      <c r="C2" s="438"/>
      <c r="D2" s="438"/>
      <c r="E2" s="438"/>
    </row>
    <row r="3" spans="1:5" ht="15.75" x14ac:dyDescent="0.25">
      <c r="A3" s="439" t="s">
        <v>470</v>
      </c>
      <c r="B3" s="439"/>
      <c r="C3" s="439"/>
      <c r="D3" s="439"/>
      <c r="E3" s="439"/>
    </row>
    <row r="4" spans="1:5" ht="15.75" x14ac:dyDescent="0.25">
      <c r="A4" s="439">
        <v>2025</v>
      </c>
      <c r="B4" s="439"/>
      <c r="C4" s="439"/>
      <c r="D4" s="439"/>
      <c r="E4" s="439"/>
    </row>
    <row r="5" spans="1:5" ht="16.5" thickBot="1" x14ac:dyDescent="0.3">
      <c r="A5" s="205"/>
      <c r="B5" s="205"/>
      <c r="C5" s="205"/>
      <c r="D5" s="205"/>
      <c r="E5" s="205"/>
    </row>
    <row r="6" spans="1:5" x14ac:dyDescent="0.2">
      <c r="A6" s="440" t="s">
        <v>469</v>
      </c>
      <c r="B6" s="442" t="s">
        <v>468</v>
      </c>
      <c r="C6" s="444" t="s">
        <v>467</v>
      </c>
      <c r="D6" s="440" t="s">
        <v>423</v>
      </c>
      <c r="E6" s="440" t="s">
        <v>149</v>
      </c>
    </row>
    <row r="7" spans="1:5" ht="20.25" customHeight="1" thickBot="1" x14ac:dyDescent="0.25">
      <c r="A7" s="441"/>
      <c r="B7" s="443"/>
      <c r="C7" s="445"/>
      <c r="D7" s="441"/>
      <c r="E7" s="441"/>
    </row>
    <row r="8" spans="1:5" ht="20.25" x14ac:dyDescent="0.25">
      <c r="A8" s="201" t="s">
        <v>466</v>
      </c>
      <c r="B8" s="200"/>
      <c r="C8" s="200"/>
      <c r="D8" s="199"/>
      <c r="E8" s="198"/>
    </row>
    <row r="9" spans="1:5" ht="18.75" x14ac:dyDescent="0.3">
      <c r="A9" s="204" t="s">
        <v>465</v>
      </c>
      <c r="B9" s="193">
        <f>+'CONSOLIDADO FR'!J146+'CONSOLIDADO FR'!K199</f>
        <v>1486607.9800000002</v>
      </c>
      <c r="C9" s="193">
        <f>'CONS. FUENTES FINAN'!H245+'CONS. FUENTES FINAN'!H315</f>
        <v>2368096.16</v>
      </c>
      <c r="D9" s="193">
        <f>SUM(B9:C9)</f>
        <v>3854704.1400000006</v>
      </c>
      <c r="E9" s="195">
        <f>+D9/D12</f>
        <v>0.77802889059749025</v>
      </c>
    </row>
    <row r="10" spans="1:5" ht="18.75" x14ac:dyDescent="0.3">
      <c r="A10" s="196" t="s">
        <v>464</v>
      </c>
      <c r="B10" s="193">
        <f>'CONSOLIDADO FR'!K192</f>
        <v>0</v>
      </c>
      <c r="C10" s="193">
        <f>'CONS. FUENTES FINAN'!H302</f>
        <v>381424.28</v>
      </c>
      <c r="D10" s="193">
        <f>SUM(B10:C10)</f>
        <v>381424.28</v>
      </c>
      <c r="E10" s="195">
        <f>+D10/D12</f>
        <v>7.6986222194304774E-2</v>
      </c>
    </row>
    <row r="11" spans="1:5" ht="18.75" x14ac:dyDescent="0.3">
      <c r="A11" s="196" t="s">
        <v>463</v>
      </c>
      <c r="B11" s="193">
        <f>'CONSOLIDADO FR'!K188+'CONSOLIDADO FR'!K189</f>
        <v>0</v>
      </c>
      <c r="C11" s="193">
        <f>'CONS. FUENTES FINAN'!H296+'CONS. FUENTES FINAN'!H297+'CONS. FUENTES FINAN'!H298</f>
        <v>718320.16999999993</v>
      </c>
      <c r="D11" s="193">
        <f>SUM(B11:C11)</f>
        <v>718320.16999999993</v>
      </c>
      <c r="E11" s="195">
        <f>+D11/D12</f>
        <v>0.1449848872082049</v>
      </c>
    </row>
    <row r="12" spans="1:5" ht="18.75" x14ac:dyDescent="0.3">
      <c r="A12" s="203" t="s">
        <v>444</v>
      </c>
      <c r="B12" s="189">
        <f>SUM(B9:B11)</f>
        <v>1486607.9800000002</v>
      </c>
      <c r="C12" s="189">
        <f>SUM(C9:C11)</f>
        <v>3467840.6100000003</v>
      </c>
      <c r="D12" s="189">
        <f>SUM(D9:D11)</f>
        <v>4954448.5900000008</v>
      </c>
      <c r="E12" s="202">
        <f>+D12/D39</f>
        <v>0.6957464773008738</v>
      </c>
    </row>
    <row r="13" spans="1:5" ht="20.25" x14ac:dyDescent="0.25">
      <c r="A13" s="201" t="s">
        <v>462</v>
      </c>
      <c r="B13" s="200"/>
      <c r="C13" s="200"/>
      <c r="D13" s="199"/>
      <c r="E13" s="198"/>
    </row>
    <row r="14" spans="1:5" ht="18.75" x14ac:dyDescent="0.3">
      <c r="A14" s="196" t="s">
        <v>461</v>
      </c>
      <c r="B14" s="193">
        <f>+'CONSOLIDADO FR'!I73+'CONSOLIDADO FR'!J100+'CONSOLIDADO FR'!K126+'CONSOLIDADO FR'!K150+'CONSOLIDADO FR'!K152+'CONSOLIDADO FR'!K154+'CONSOLIDADO FR'!K156+'CONSOLIDADO FR'!I159+'CONSOLIDADO FR'!K185+'CONSOLIDADO FR'!K186+'CONSOLIDADO FR'!K190+'CONSOLIDADO FR'!K191+'CONSOLIDADO FR'!J204</f>
        <v>0</v>
      </c>
      <c r="C14" s="193">
        <f>'CONS. FUENTES FINAN'!H157+'CONS. FUENTES FINAN'!H188+'CONS. FUENTES FINAN'!H223+'CONS. FUENTES FINAN'!H252+'CONS. FUENTES FINAN'!H254+'CONS. FUENTES FINAN'!H256+'CONS. FUENTES FINAN'!H258+'CONS. FUENTES FINAN'!H261+'CONS. FUENTES FINAN'!H292+'CONS. FUENTES FINAN'!H293+'CONS. FUENTES FINAN'!H299+'CONS. FUENTES FINAN'!H300+'CONS. FUENTES FINAN'!H301+'CONS. FUENTES FINAN'!H324</f>
        <v>476471.36</v>
      </c>
      <c r="D14" s="192">
        <f>SUM(B14:C14)</f>
        <v>476471.36</v>
      </c>
      <c r="E14" s="195">
        <f>+D14/D16</f>
        <v>0.8982812292619361</v>
      </c>
    </row>
    <row r="15" spans="1:5" ht="18.75" x14ac:dyDescent="0.3">
      <c r="A15" s="196" t="s">
        <v>460</v>
      </c>
      <c r="B15" s="193">
        <f>+'CONSOLIDADO FR'!K203</f>
        <v>0</v>
      </c>
      <c r="C15" s="193">
        <f>'CONS. FUENTES FINAN'!H320</f>
        <v>53954.239999999998</v>
      </c>
      <c r="D15" s="192">
        <f>SUM(B15:C15)</f>
        <v>53954.239999999998</v>
      </c>
      <c r="E15" s="195">
        <f>+D15/D16</f>
        <v>0.10171877073806393</v>
      </c>
    </row>
    <row r="16" spans="1:5" ht="18.75" x14ac:dyDescent="0.3">
      <c r="A16" s="203" t="s">
        <v>444</v>
      </c>
      <c r="B16" s="189">
        <f>SUM(B14:B15)</f>
        <v>0</v>
      </c>
      <c r="C16" s="189">
        <f>SUM(C14:C15)</f>
        <v>530425.59999999998</v>
      </c>
      <c r="D16" s="189">
        <f>SUM(D14:D15)</f>
        <v>530425.59999999998</v>
      </c>
      <c r="E16" s="202">
        <f>+D16/D39</f>
        <v>7.4486945613901775E-2</v>
      </c>
    </row>
    <row r="17" spans="1:5" ht="20.25" x14ac:dyDescent="0.25">
      <c r="A17" s="201" t="s">
        <v>459</v>
      </c>
      <c r="B17" s="200"/>
      <c r="C17" s="200"/>
      <c r="D17" s="199"/>
      <c r="E17" s="198"/>
    </row>
    <row r="18" spans="1:5" ht="18.75" x14ac:dyDescent="0.3">
      <c r="A18" s="197" t="s">
        <v>458</v>
      </c>
      <c r="B18" s="193"/>
      <c r="C18" s="193">
        <f>'CONS. FUENTES FINAN'!H26</f>
        <v>145000</v>
      </c>
      <c r="D18" s="192">
        <f t="shared" ref="D18:D33" si="0">SUM(B18:C18)</f>
        <v>145000</v>
      </c>
      <c r="E18" s="195">
        <f>+D18/D38</f>
        <v>8.8621039030710252E-2</v>
      </c>
    </row>
    <row r="19" spans="1:5" ht="18.75" x14ac:dyDescent="0.3">
      <c r="A19" s="196" t="s">
        <v>457</v>
      </c>
      <c r="B19" s="193">
        <f>+'CONSOLIDADO FR'!K21+'CONSOLIDADO FR'!K23+'CONSOLIDADO FR'!K25+'CONSOLIDADO FR'!K27</f>
        <v>0</v>
      </c>
      <c r="C19" s="193">
        <f>'CONS. FUENTES FINAN'!H91+'CONS. FUENTES FINAN'!H93+'CONS. FUENTES FINAN'!H95+'CONS. FUENTES FINAN'!H97</f>
        <v>0</v>
      </c>
      <c r="D19" s="192">
        <f t="shared" si="0"/>
        <v>0</v>
      </c>
      <c r="E19" s="195">
        <f>+D19/D38</f>
        <v>0</v>
      </c>
    </row>
    <row r="20" spans="1:5" ht="18.75" x14ac:dyDescent="0.3">
      <c r="A20" s="196" t="s">
        <v>609</v>
      </c>
      <c r="B20" s="193">
        <f>'CONSOLIDADO FR'!K29+'CONSOLIDADO FR'!K31+'CONSOLIDADO FR'!K33</f>
        <v>0</v>
      </c>
      <c r="C20" s="192">
        <f>'CONS. FUENTES FINAN'!H99+'CONS. FUENTES FINAN'!H102+'CONS. FUENTES FINAN'!H104</f>
        <v>0</v>
      </c>
      <c r="D20" s="192">
        <f t="shared" si="0"/>
        <v>0</v>
      </c>
      <c r="E20" s="195"/>
    </row>
    <row r="21" spans="1:5" ht="18.75" x14ac:dyDescent="0.3">
      <c r="A21" s="196" t="s">
        <v>456</v>
      </c>
      <c r="B21" s="193">
        <f>+'CONSOLIDADO FR'!I39</f>
        <v>10850</v>
      </c>
      <c r="C21" s="192">
        <f>'CONS. FUENTES FINAN'!H111</f>
        <v>0</v>
      </c>
      <c r="D21" s="192">
        <f t="shared" si="0"/>
        <v>10850</v>
      </c>
      <c r="E21" s="195">
        <f>+D21/D38</f>
        <v>6.6312984378152154E-3</v>
      </c>
    </row>
    <row r="22" spans="1:5" ht="18.75" x14ac:dyDescent="0.3">
      <c r="A22" s="196" t="s">
        <v>455</v>
      </c>
      <c r="B22" s="193">
        <f>+'CONSOLIDADO FR'!I44</f>
        <v>0</v>
      </c>
      <c r="C22" s="192">
        <f>'CONS. FUENTES FINAN'!H116</f>
        <v>13773.35</v>
      </c>
      <c r="D22" s="192">
        <f t="shared" si="0"/>
        <v>13773.35</v>
      </c>
      <c r="E22" s="195">
        <f>+D22/D38</f>
        <v>8.4179902616112624E-3</v>
      </c>
    </row>
    <row r="23" spans="1:5" ht="18.75" x14ac:dyDescent="0.3">
      <c r="A23" s="196" t="s">
        <v>454</v>
      </c>
      <c r="B23" s="193">
        <f>+'CONSOLIDADO FR'!I53</f>
        <v>0</v>
      </c>
      <c r="C23" s="192">
        <f>'CONS. FUENTES FINAN'!H125</f>
        <v>12000</v>
      </c>
      <c r="D23" s="192">
        <f t="shared" si="0"/>
        <v>12000</v>
      </c>
      <c r="E23" s="195">
        <f>+D23/D38</f>
        <v>7.3341549542656759E-3</v>
      </c>
    </row>
    <row r="24" spans="1:5" ht="18.75" x14ac:dyDescent="0.3">
      <c r="A24" s="196" t="s">
        <v>453</v>
      </c>
      <c r="B24" s="193">
        <f>+'CONSOLIDADO FR'!K95</f>
        <v>2224.16</v>
      </c>
      <c r="C24" s="192">
        <f>'CONS. FUENTES FINAN'!H182</f>
        <v>8533.76</v>
      </c>
      <c r="D24" s="192">
        <f t="shared" si="0"/>
        <v>10757.92</v>
      </c>
      <c r="E24" s="195">
        <f>+D24/D38</f>
        <v>6.5750210221328168E-3</v>
      </c>
    </row>
    <row r="25" spans="1:5" ht="18.75" x14ac:dyDescent="0.3">
      <c r="A25" s="196" t="s">
        <v>452</v>
      </c>
      <c r="B25" s="193">
        <f>+'CONSOLIDADO FR'!I34+'CONSOLIDADO FR'!K197</f>
        <v>0</v>
      </c>
      <c r="C25" s="193">
        <f>'CONS. FUENTES FINAN'!H109+'CONS. FUENTES FINAN'!H312+'CONS. FUENTES FINAN'!H337+'CONS. FUENTES FINAN'!H348</f>
        <v>395456.05</v>
      </c>
      <c r="D25" s="192">
        <f t="shared" si="0"/>
        <v>395456.05</v>
      </c>
      <c r="E25" s="195">
        <f>+D25/D38</f>
        <v>0.24169466235848625</v>
      </c>
    </row>
    <row r="26" spans="1:5" ht="18.75" x14ac:dyDescent="0.3">
      <c r="A26" s="196" t="s">
        <v>451</v>
      </c>
      <c r="B26" s="193">
        <f>'CONSOLIDADO FR'!J118+'CONSOLIDADO FR'!J123</f>
        <v>0</v>
      </c>
      <c r="C26" s="192">
        <f>'CONS. FUENTES FINAN'!H208+'CONS. FUENTES FINAN'!H214+'CONS. FUENTES FINAN'!H217+'CONS. FUENTES FINAN'!H219</f>
        <v>186155</v>
      </c>
      <c r="D26" s="192">
        <f t="shared" si="0"/>
        <v>186155</v>
      </c>
      <c r="E26" s="195">
        <f>+D26/D38</f>
        <v>0.11377413462594391</v>
      </c>
    </row>
    <row r="27" spans="1:5" ht="18.75" x14ac:dyDescent="0.3">
      <c r="A27" s="196" t="s">
        <v>450</v>
      </c>
      <c r="B27" s="193">
        <f>+'CONSOLIDADO FR'!I134</f>
        <v>0</v>
      </c>
      <c r="C27" s="192">
        <f>'CONS. FUENTES FINAN'!H232</f>
        <v>4200</v>
      </c>
      <c r="D27" s="192">
        <f t="shared" si="0"/>
        <v>4200</v>
      </c>
      <c r="E27" s="195">
        <f>+D27/D38</f>
        <v>2.5669542339929866E-3</v>
      </c>
    </row>
    <row r="28" spans="1:5" ht="18.75" x14ac:dyDescent="0.3">
      <c r="A28" s="196" t="s">
        <v>449</v>
      </c>
      <c r="B28" s="193">
        <f>+'CONSOLIDADO FR'!K158</f>
        <v>0</v>
      </c>
      <c r="C28" s="192">
        <f>'CONS. FUENTES FINAN'!H259</f>
        <v>167865</v>
      </c>
      <c r="D28" s="192">
        <f t="shared" si="0"/>
        <v>167865</v>
      </c>
      <c r="E28" s="195">
        <f>+D28/D38</f>
        <v>0.10259566011648398</v>
      </c>
    </row>
    <row r="29" spans="1:5" ht="18.75" x14ac:dyDescent="0.3">
      <c r="A29" s="196" t="s">
        <v>448</v>
      </c>
      <c r="B29" s="193">
        <f>+'CONSOLIDADO FR'!K182</f>
        <v>0</v>
      </c>
      <c r="C29" s="192">
        <f>'CONS. FUENTES FINAN'!H288</f>
        <v>0</v>
      </c>
      <c r="D29" s="192">
        <f t="shared" si="0"/>
        <v>0</v>
      </c>
      <c r="E29" s="195">
        <f>+D29/D38</f>
        <v>0</v>
      </c>
    </row>
    <row r="30" spans="1:5" ht="18.75" x14ac:dyDescent="0.3">
      <c r="A30" s="196" t="s">
        <v>36</v>
      </c>
      <c r="B30" s="193">
        <f>+'CONSOLIDADO FR'!K183</f>
        <v>0</v>
      </c>
      <c r="C30" s="192">
        <f>'CONS. FUENTES FINAN'!H289+'CONS. FUENTES FINAN'!H290</f>
        <v>197900</v>
      </c>
      <c r="D30" s="192">
        <f t="shared" si="0"/>
        <v>197900</v>
      </c>
      <c r="E30" s="195">
        <f>+D30/D38</f>
        <v>0.12095243878743145</v>
      </c>
    </row>
    <row r="31" spans="1:5" ht="18.75" x14ac:dyDescent="0.3">
      <c r="A31" s="196" t="s">
        <v>447</v>
      </c>
      <c r="B31" s="193">
        <f>+'CONSOLIDADO FR'!K184</f>
        <v>0</v>
      </c>
      <c r="C31" s="192">
        <f>'CONS. FUENTES FINAN'!H291+'CONS. FUENTES FINAN'!H294</f>
        <v>26520</v>
      </c>
      <c r="D31" s="192">
        <f t="shared" si="0"/>
        <v>26520</v>
      </c>
      <c r="E31" s="195">
        <f>+D31/D38</f>
        <v>1.6208482448927145E-2</v>
      </c>
    </row>
    <row r="32" spans="1:5" ht="18.75" x14ac:dyDescent="0.3">
      <c r="A32" s="196" t="s">
        <v>446</v>
      </c>
      <c r="B32" s="193">
        <f>+'CONSOLIDADO FR'!J194</f>
        <v>0</v>
      </c>
      <c r="C32" s="192">
        <f>'CONS. FUENTES FINAN'!H309</f>
        <v>10580</v>
      </c>
      <c r="D32" s="192">
        <f t="shared" si="0"/>
        <v>10580</v>
      </c>
      <c r="E32" s="195">
        <f>+D32/D38</f>
        <v>6.4662799513442379E-3</v>
      </c>
    </row>
    <row r="33" spans="1:5" ht="18.75" x14ac:dyDescent="0.3">
      <c r="A33" s="194" t="s">
        <v>445</v>
      </c>
      <c r="B33" s="193">
        <f>+'CONSOLIDADO FR'!K19+'CONSOLIDADO FR'!I68+'CONSOLIDADO FR'!K93+'CONSOLIDADO FR'!K97+'CONSOLIDADO FR'!K99+'CONSOLIDADO FR'!J104+'CONSOLIDADO FR'!J107+'CONSOLIDADO FR'!J113+'CONSOLIDADO FR'!I127+'CONSOLIDADO FR'!K201+'CONSOLIDADO FR'!K208+'CONSOLIDADO FR'!K209</f>
        <v>0</v>
      </c>
      <c r="C33" s="193">
        <f>'CONS. FUENTES FINAN'!H89+'CONS. FUENTES FINAN'!H99+'CONS. FUENTES FINAN'!H102+'CONS. FUENTES FINAN'!H104+'CONS. FUENTES FINAN'!H107+'CONS. FUENTES FINAN'!H148+'CONS. FUENTES FINAN'!H180+'CONS. FUENTES FINAN'!H184+'CONS. FUENTES FINAN'!H186+'CONS. FUENTES FINAN'!H192+'CONS. FUENTES FINAN'!H197+'CONS. FUENTES FINAN'!H204+'CONS. FUENTES FINAN'!H225+'CONS. FUENTES FINAN'!H303+'CONS. FUENTES FINAN'!H316+'CONS. FUENTES FINAN'!H318+'CONS. FUENTES FINAN'!H322+'CONS. FUENTES FINAN'!H327+'CONS. FUENTES FINAN'!H330+'CONS. FUENTES FINAN'!H366+'CONS. FUENTES FINAN'!H383+'CONS. FUENTES FINAN'!H400+'CONS. FUENTES FINAN'!H405+'CONS. FUENTES FINAN'!H424+'CONS. FUENTES FINAN'!H446+'CONS. FUENTES FINAN'!H463</f>
        <v>455123</v>
      </c>
      <c r="D33" s="192">
        <f t="shared" si="0"/>
        <v>455123</v>
      </c>
      <c r="E33" s="191">
        <f>+D33/D38</f>
        <v>0.27816188377085477</v>
      </c>
    </row>
    <row r="34" spans="1:5" ht="18.75" x14ac:dyDescent="0.3">
      <c r="A34" s="203" t="s">
        <v>444</v>
      </c>
      <c r="B34" s="189">
        <f>SUM(B17:B33)</f>
        <v>13074.16</v>
      </c>
      <c r="C34" s="189">
        <f t="shared" ref="C34:D34" si="1">SUM(C17:C33)</f>
        <v>1623106.1600000001</v>
      </c>
      <c r="D34" s="189">
        <f t="shared" si="1"/>
        <v>1636180.32</v>
      </c>
      <c r="E34" s="202">
        <f>+D34/D38</f>
        <v>1</v>
      </c>
    </row>
    <row r="35" spans="1:5" ht="20.25" x14ac:dyDescent="0.25">
      <c r="A35" s="201" t="s">
        <v>608</v>
      </c>
      <c r="B35" s="200"/>
      <c r="C35" s="200"/>
      <c r="D35" s="199"/>
      <c r="E35" s="198"/>
    </row>
    <row r="36" spans="1:5" ht="18.75" x14ac:dyDescent="0.3">
      <c r="A36" s="197" t="s">
        <v>262</v>
      </c>
      <c r="B36" s="193"/>
      <c r="C36" s="193">
        <f>'CONS. FUENTES FINAN'!H336</f>
        <v>809897.26</v>
      </c>
      <c r="D36" s="193">
        <f>SUM(B36:C36)</f>
        <v>809897.26</v>
      </c>
      <c r="E36" s="191" t="e">
        <f>+D36/#REF!</f>
        <v>#REF!</v>
      </c>
    </row>
    <row r="37" spans="1:5" ht="19.5" thickBot="1" x14ac:dyDescent="0.35">
      <c r="A37" s="293" t="s">
        <v>195</v>
      </c>
      <c r="B37" s="294"/>
      <c r="C37" s="294">
        <f>'CONS. FUENTES FINAN'!H463</f>
        <v>0</v>
      </c>
      <c r="D37" s="193">
        <f>SUM(B37:C37)</f>
        <v>0</v>
      </c>
      <c r="E37" s="191" t="e">
        <f>+D37/#REF!</f>
        <v>#REF!</v>
      </c>
    </row>
    <row r="38" spans="1:5" ht="16.5" thickBot="1" x14ac:dyDescent="0.3">
      <c r="A38" s="190" t="s">
        <v>444</v>
      </c>
      <c r="B38" s="189">
        <f>SUM(B18:B33)</f>
        <v>13074.16</v>
      </c>
      <c r="C38" s="189">
        <f>SUM(C18:C33)</f>
        <v>1623106.1600000001</v>
      </c>
      <c r="D38" s="189">
        <f>SUM(D18:D33)</f>
        <v>1636180.32</v>
      </c>
      <c r="E38" s="188">
        <f>+D38/D39</f>
        <v>0.22976657708522441</v>
      </c>
    </row>
    <row r="39" spans="1:5" ht="19.5" thickBot="1" x14ac:dyDescent="0.35">
      <c r="A39" s="186" t="s">
        <v>443</v>
      </c>
      <c r="B39" s="187">
        <f>+B12+B16+B38</f>
        <v>1499682.1400000001</v>
      </c>
      <c r="C39" s="187">
        <f>+C12+C16+C38</f>
        <v>5621372.370000001</v>
      </c>
      <c r="D39" s="187">
        <f>+D12+D16+D38</f>
        <v>7121054.5100000007</v>
      </c>
      <c r="E39" s="184">
        <f>+E12+E16+E38</f>
        <v>1</v>
      </c>
    </row>
    <row r="40" spans="1:5" ht="19.5" thickBot="1" x14ac:dyDescent="0.35">
      <c r="A40" s="186" t="s">
        <v>442</v>
      </c>
      <c r="B40" s="185">
        <f>+B39/D39</f>
        <v>0.21059832330928191</v>
      </c>
      <c r="C40" s="185">
        <f>+C39/D39</f>
        <v>0.78940167669071815</v>
      </c>
      <c r="D40" s="185">
        <f>+B40+C40</f>
        <v>1</v>
      </c>
      <c r="E40" s="184"/>
    </row>
    <row r="42" spans="1:5" ht="26.25" x14ac:dyDescent="0.4">
      <c r="A42" s="183"/>
    </row>
    <row r="43" spans="1:5" ht="26.25" x14ac:dyDescent="0.4">
      <c r="A43" s="183"/>
    </row>
  </sheetData>
  <mergeCells count="9">
    <mergeCell ref="A1:E1"/>
    <mergeCell ref="A2:E2"/>
    <mergeCell ref="A3:E3"/>
    <mergeCell ref="A4:E4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77"/>
  <sheetViews>
    <sheetView topLeftCell="DA52" workbookViewId="0">
      <selection activeCell="A19" sqref="A19:DF35"/>
    </sheetView>
  </sheetViews>
  <sheetFormatPr baseColWidth="10" defaultRowHeight="12.75" x14ac:dyDescent="0.2"/>
  <cols>
    <col min="1" max="1" width="12.85546875" style="3" customWidth="1"/>
    <col min="2" max="2" width="10.42578125" style="3" customWidth="1"/>
    <col min="3" max="3" width="10.140625" style="3" customWidth="1"/>
    <col min="4" max="5" width="9.5703125" style="3" customWidth="1"/>
    <col min="6" max="6" width="8.7109375" style="3" customWidth="1"/>
    <col min="7" max="7" width="10" style="3" customWidth="1"/>
    <col min="8" max="8" width="9.85546875" style="3" customWidth="1"/>
    <col min="9" max="9" width="10.85546875" style="3" customWidth="1"/>
    <col min="10" max="10" width="13.85546875" style="3" bestFit="1" customWidth="1"/>
    <col min="11" max="11" width="11.5703125" style="3" customWidth="1"/>
    <col min="12" max="12" width="10.42578125" style="3" customWidth="1"/>
    <col min="13" max="13" width="11.42578125" style="3"/>
    <col min="14" max="14" width="8" style="3" customWidth="1"/>
    <col min="15" max="15" width="11.28515625" style="3" customWidth="1"/>
    <col min="16" max="16" width="8.140625" style="3" customWidth="1"/>
    <col min="17" max="17" width="10.28515625" style="3" customWidth="1"/>
    <col min="18" max="18" width="10.140625" style="3" customWidth="1"/>
    <col min="19" max="19" width="7.42578125" style="3" customWidth="1"/>
    <col min="20" max="21" width="10.5703125" style="3" customWidth="1"/>
    <col min="22" max="25" width="12.28515625" style="3" customWidth="1"/>
    <col min="26" max="26" width="11" style="3" customWidth="1"/>
    <col min="27" max="27" width="8.42578125" style="3" customWidth="1"/>
    <col min="28" max="33" width="9.5703125" style="3" customWidth="1"/>
    <col min="34" max="34" width="12.7109375" style="3" customWidth="1"/>
    <col min="35" max="35" width="10.7109375" style="3" customWidth="1"/>
    <col min="36" max="36" width="11" style="3" customWidth="1"/>
    <col min="37" max="41" width="9.140625" style="3" customWidth="1"/>
    <col min="42" max="42" width="7" style="3" customWidth="1"/>
    <col min="43" max="43" width="11.140625" style="3" customWidth="1"/>
    <col min="44" max="44" width="10.85546875" style="3" customWidth="1"/>
    <col min="45" max="45" width="10.140625" style="3" customWidth="1"/>
    <col min="46" max="46" width="8.5703125" style="3" customWidth="1"/>
    <col min="47" max="47" width="8.28515625" style="3" customWidth="1"/>
    <col min="48" max="48" width="11" style="3" customWidth="1"/>
    <col min="49" max="49" width="11.28515625" style="3" customWidth="1"/>
    <col min="50" max="50" width="11.140625" style="3" customWidth="1"/>
    <col min="51" max="52" width="8.42578125" style="3" customWidth="1"/>
    <col min="53" max="54" width="9.7109375" style="3" customWidth="1"/>
    <col min="55" max="55" width="7" style="3" customWidth="1"/>
    <col min="56" max="56" width="11.28515625" style="3" customWidth="1"/>
    <col min="57" max="57" width="7.7109375" style="3" customWidth="1"/>
    <col min="58" max="58" width="7.5703125" style="3" customWidth="1"/>
    <col min="59" max="60" width="8.42578125" style="3" customWidth="1"/>
    <col min="61" max="62" width="12.5703125" style="3" customWidth="1"/>
    <col min="63" max="63" width="8" style="3" customWidth="1"/>
    <col min="64" max="64" width="10.140625" style="3" customWidth="1"/>
    <col min="65" max="65" width="7.7109375" style="3" customWidth="1"/>
    <col min="66" max="66" width="10.85546875" style="3" customWidth="1"/>
    <col min="67" max="67" width="11" style="3" customWidth="1"/>
    <col min="68" max="68" width="11.28515625" style="3" customWidth="1"/>
    <col min="69" max="69" width="9" style="3" customWidth="1"/>
    <col min="70" max="70" width="10" style="3" customWidth="1"/>
    <col min="71" max="71" width="12.140625" style="3" customWidth="1"/>
    <col min="72" max="75" width="9.85546875" style="3" customWidth="1"/>
    <col min="76" max="76" width="12" style="3" customWidth="1"/>
    <col min="77" max="91" width="9.85546875" style="3" customWidth="1"/>
    <col min="92" max="92" width="10.7109375" style="3" customWidth="1"/>
    <col min="93" max="93" width="11.42578125" style="3" customWidth="1"/>
    <col min="94" max="94" width="12" style="3" customWidth="1"/>
    <col min="95" max="96" width="9.85546875" style="3" customWidth="1"/>
    <col min="97" max="97" width="11.5703125" style="3" customWidth="1"/>
    <col min="98" max="98" width="11.7109375" style="3" customWidth="1"/>
    <col min="99" max="101" width="9.85546875" style="3" customWidth="1"/>
    <col min="102" max="102" width="10.7109375" style="3" customWidth="1"/>
    <col min="103" max="103" width="11.42578125" style="3" customWidth="1"/>
    <col min="104" max="104" width="12.7109375" style="3" customWidth="1"/>
    <col min="105" max="105" width="9.85546875" style="3" customWidth="1"/>
    <col min="106" max="106" width="14.140625" style="3" customWidth="1"/>
    <col min="107" max="110" width="9.85546875" style="3" customWidth="1"/>
    <col min="111" max="111" width="13.140625" style="3" customWidth="1"/>
    <col min="112" max="112" width="17.7109375" style="3" customWidth="1"/>
    <col min="113" max="113" width="16.7109375" style="77" bestFit="1" customWidth="1"/>
    <col min="114" max="114" width="11.42578125" style="3"/>
    <col min="115" max="115" width="18.85546875" style="3" bestFit="1" customWidth="1"/>
    <col min="116" max="117" width="11.42578125" style="3"/>
    <col min="118" max="118" width="18.7109375" style="3" bestFit="1" customWidth="1"/>
    <col min="119" max="16384" width="11.42578125" style="3"/>
  </cols>
  <sheetData>
    <row r="1" spans="1:118" ht="18" x14ac:dyDescent="0.25">
      <c r="A1" s="368" t="s">
        <v>172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  <c r="BC1" s="368"/>
      <c r="BD1" s="368"/>
      <c r="BE1" s="368"/>
      <c r="BF1" s="368"/>
      <c r="BG1" s="368"/>
      <c r="BH1" s="368"/>
      <c r="BI1" s="368"/>
      <c r="BJ1" s="368"/>
      <c r="BK1" s="368"/>
      <c r="BL1" s="368"/>
      <c r="BM1" s="368"/>
      <c r="BN1" s="368"/>
      <c r="BO1" s="368"/>
      <c r="BP1" s="368"/>
      <c r="BQ1" s="368"/>
      <c r="BR1" s="368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</row>
    <row r="2" spans="1:118" x14ac:dyDescent="0.2">
      <c r="A2" s="84">
        <v>221101</v>
      </c>
      <c r="B2" s="84">
        <v>221201</v>
      </c>
      <c r="C2" s="84">
        <v>221301</v>
      </c>
      <c r="D2" s="84">
        <v>221401</v>
      </c>
      <c r="E2" s="84">
        <v>221501</v>
      </c>
      <c r="F2" s="84">
        <v>221601</v>
      </c>
      <c r="G2" s="84">
        <v>221701</v>
      </c>
      <c r="H2" s="84">
        <v>221801</v>
      </c>
      <c r="I2" s="84">
        <v>222101</v>
      </c>
      <c r="J2" s="84">
        <v>222201</v>
      </c>
      <c r="K2" s="84">
        <v>223101</v>
      </c>
      <c r="L2" s="84">
        <v>223201</v>
      </c>
      <c r="M2" s="84">
        <v>224101</v>
      </c>
      <c r="N2" s="84">
        <v>224201</v>
      </c>
      <c r="O2" s="84">
        <v>224301</v>
      </c>
      <c r="P2" s="84">
        <v>224401</v>
      </c>
      <c r="Q2" s="84">
        <v>225101</v>
      </c>
      <c r="R2" s="84">
        <v>225301</v>
      </c>
      <c r="S2" s="84">
        <v>225302</v>
      </c>
      <c r="T2" s="84">
        <v>225303</v>
      </c>
      <c r="U2" s="84">
        <v>225304</v>
      </c>
      <c r="V2" s="84">
        <v>225305</v>
      </c>
      <c r="W2" s="84">
        <v>225401</v>
      </c>
      <c r="X2" s="84">
        <v>225801</v>
      </c>
      <c r="Y2" s="84">
        <v>225901</v>
      </c>
      <c r="Z2" s="84">
        <v>226101</v>
      </c>
      <c r="AA2" s="84">
        <v>226201</v>
      </c>
      <c r="AB2" s="84">
        <v>227101</v>
      </c>
      <c r="AC2" s="84">
        <v>227103</v>
      </c>
      <c r="AD2" s="84">
        <v>227106</v>
      </c>
      <c r="AE2" s="84">
        <v>227107</v>
      </c>
      <c r="AF2" s="84">
        <v>227199</v>
      </c>
      <c r="AG2" s="84">
        <v>227201</v>
      </c>
      <c r="AH2" s="84">
        <v>227202</v>
      </c>
      <c r="AI2" s="84">
        <v>227204</v>
      </c>
      <c r="AJ2" s="84">
        <v>227205</v>
      </c>
      <c r="AK2" s="84">
        <v>227206</v>
      </c>
      <c r="AL2" s="84">
        <v>227207</v>
      </c>
      <c r="AM2" s="84">
        <v>227208</v>
      </c>
      <c r="AN2" s="84">
        <v>227299</v>
      </c>
      <c r="AO2" s="84">
        <v>227301</v>
      </c>
      <c r="AP2" s="84">
        <v>228101</v>
      </c>
      <c r="AQ2" s="84">
        <v>228201</v>
      </c>
      <c r="AR2" s="84">
        <v>228301</v>
      </c>
      <c r="AS2" s="84">
        <v>228401</v>
      </c>
      <c r="AT2" s="84">
        <v>228501</v>
      </c>
      <c r="AU2" s="84">
        <v>228502</v>
      </c>
      <c r="AV2" s="84">
        <v>228503</v>
      </c>
      <c r="AW2" s="84">
        <v>228601</v>
      </c>
      <c r="AX2" s="84">
        <v>228602</v>
      </c>
      <c r="AY2" s="84">
        <v>228702</v>
      </c>
      <c r="AZ2" s="84">
        <v>228703</v>
      </c>
      <c r="BA2" s="84">
        <v>228704</v>
      </c>
      <c r="BB2" s="84">
        <v>228705</v>
      </c>
      <c r="BC2" s="84">
        <v>228706</v>
      </c>
      <c r="BD2" s="84">
        <v>228801</v>
      </c>
      <c r="BE2" s="84">
        <v>228802</v>
      </c>
      <c r="BF2" s="84">
        <v>228803</v>
      </c>
      <c r="BG2" s="84">
        <v>229201</v>
      </c>
      <c r="BH2" s="84">
        <v>229203</v>
      </c>
      <c r="BI2" s="84">
        <v>231101</v>
      </c>
      <c r="BJ2" s="84">
        <v>231401</v>
      </c>
      <c r="BK2" s="84">
        <v>232101</v>
      </c>
      <c r="BL2" s="84">
        <v>232201</v>
      </c>
      <c r="BM2" s="84">
        <v>232301</v>
      </c>
      <c r="BN2" s="84">
        <v>233101</v>
      </c>
      <c r="BO2" s="84">
        <v>233201</v>
      </c>
      <c r="BP2" s="84">
        <v>233301</v>
      </c>
      <c r="BQ2" s="84">
        <v>233401</v>
      </c>
      <c r="BR2" s="84">
        <v>233501</v>
      </c>
      <c r="BS2" s="84">
        <v>234101</v>
      </c>
      <c r="BT2" s="84">
        <v>235101</v>
      </c>
      <c r="BU2" s="84">
        <v>235201</v>
      </c>
      <c r="BV2" s="84">
        <v>235301</v>
      </c>
      <c r="BW2" s="84">
        <v>235401</v>
      </c>
      <c r="BX2" s="84">
        <v>235501</v>
      </c>
      <c r="BY2" s="84">
        <v>236101</v>
      </c>
      <c r="BZ2" s="84">
        <v>236102</v>
      </c>
      <c r="CA2" s="84">
        <v>236103</v>
      </c>
      <c r="CB2" s="84">
        <v>236104</v>
      </c>
      <c r="CC2" s="84">
        <v>236105</v>
      </c>
      <c r="CD2" s="84">
        <v>2362021</v>
      </c>
      <c r="CE2" s="84">
        <v>236202</v>
      </c>
      <c r="CF2" s="84">
        <v>236203</v>
      </c>
      <c r="CG2" s="84">
        <v>236304</v>
      </c>
      <c r="CH2" s="84">
        <v>236305</v>
      </c>
      <c r="CI2" s="84">
        <v>236306</v>
      </c>
      <c r="CJ2" s="84">
        <v>236401</v>
      </c>
      <c r="CK2" s="84">
        <v>236403</v>
      </c>
      <c r="CL2" s="84">
        <v>236407</v>
      </c>
      <c r="CM2" s="84">
        <v>236901</v>
      </c>
      <c r="CN2" s="84">
        <v>237101</v>
      </c>
      <c r="CO2" s="84">
        <v>237102</v>
      </c>
      <c r="CP2" s="84">
        <v>237104</v>
      </c>
      <c r="CQ2" s="84">
        <v>237105</v>
      </c>
      <c r="CR2" s="84">
        <v>237106</v>
      </c>
      <c r="CS2" s="84">
        <v>237202</v>
      </c>
      <c r="CT2" s="84">
        <v>237203</v>
      </c>
      <c r="CU2" s="84">
        <v>237205</v>
      </c>
      <c r="CV2" s="84">
        <v>237206</v>
      </c>
      <c r="CW2" s="84">
        <v>237299</v>
      </c>
      <c r="CX2" s="84">
        <v>239101</v>
      </c>
      <c r="CY2" s="84">
        <v>239201</v>
      </c>
      <c r="CZ2" s="84">
        <v>239301</v>
      </c>
      <c r="DA2" s="84">
        <v>239501</v>
      </c>
      <c r="DB2" s="84">
        <v>239601</v>
      </c>
      <c r="DC2" s="84">
        <v>239801</v>
      </c>
      <c r="DD2" s="84">
        <v>239802</v>
      </c>
      <c r="DE2" s="84">
        <v>239901</v>
      </c>
      <c r="DF2" s="84">
        <v>239904</v>
      </c>
      <c r="DG2" s="83" t="s">
        <v>0</v>
      </c>
      <c r="DH2" s="83" t="s">
        <v>536</v>
      </c>
      <c r="DI2" s="88" t="s">
        <v>537</v>
      </c>
      <c r="DJ2" s="83" t="s">
        <v>481</v>
      </c>
      <c r="DK2" s="83" t="s">
        <v>538</v>
      </c>
      <c r="DL2" s="83">
        <v>2025</v>
      </c>
      <c r="DM2" s="83" t="s">
        <v>444</v>
      </c>
      <c r="DN2" s="83" t="s">
        <v>539</v>
      </c>
    </row>
    <row r="3" spans="1:118" ht="15.75" x14ac:dyDescent="0.25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>
        <v>1350</v>
      </c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  <c r="DG3" s="86">
        <f>SUM(A3:DF3)</f>
        <v>1350</v>
      </c>
      <c r="DH3" s="87">
        <v>1</v>
      </c>
      <c r="DI3" s="282"/>
      <c r="DJ3" s="282"/>
      <c r="DK3" s="282"/>
      <c r="DL3" s="282"/>
      <c r="DM3" s="282">
        <f>+DK3+DL3</f>
        <v>0</v>
      </c>
      <c r="DN3" s="282"/>
    </row>
    <row r="4" spans="1:118" ht="15.75" x14ac:dyDescent="0.2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>
        <v>1350</v>
      </c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86">
        <f t="shared" ref="DG4:DG57" si="0">SUM(A4:DF4)</f>
        <v>1350</v>
      </c>
      <c r="DH4" s="87">
        <v>2</v>
      </c>
      <c r="DI4" s="282"/>
      <c r="DJ4" s="282"/>
      <c r="DK4" s="282"/>
      <c r="DL4" s="282"/>
      <c r="DM4" s="282"/>
      <c r="DN4" s="282"/>
    </row>
    <row r="5" spans="1:118" ht="15.75" x14ac:dyDescent="0.25">
      <c r="A5" s="287"/>
      <c r="B5" s="287"/>
      <c r="C5" s="287"/>
      <c r="D5" s="287"/>
      <c r="E5" s="287"/>
      <c r="F5" s="287"/>
      <c r="G5" s="287"/>
      <c r="H5" s="287"/>
      <c r="I5" s="287"/>
      <c r="J5" s="287"/>
      <c r="K5" s="287">
        <v>900</v>
      </c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86">
        <f t="shared" si="0"/>
        <v>900</v>
      </c>
      <c r="DH5" s="87"/>
      <c r="DI5" s="282"/>
      <c r="DJ5" s="282"/>
      <c r="DK5" s="282"/>
      <c r="DL5" s="282"/>
      <c r="DM5" s="282"/>
      <c r="DN5" s="282"/>
    </row>
    <row r="6" spans="1:118" ht="15.75" x14ac:dyDescent="0.25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87">
        <v>900</v>
      </c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86">
        <f t="shared" si="0"/>
        <v>900</v>
      </c>
      <c r="DH6" s="87"/>
      <c r="DI6" s="282"/>
      <c r="DJ6" s="282"/>
      <c r="DK6" s="282"/>
      <c r="DL6" s="282"/>
      <c r="DM6" s="282"/>
      <c r="DN6" s="282"/>
    </row>
    <row r="7" spans="1:118" ht="15.75" x14ac:dyDescent="0.25">
      <c r="A7" s="287"/>
      <c r="B7" s="287"/>
      <c r="C7" s="287"/>
      <c r="D7" s="287"/>
      <c r="E7" s="287"/>
      <c r="F7" s="287"/>
      <c r="G7" s="287"/>
      <c r="H7" s="287"/>
      <c r="I7" s="287"/>
      <c r="J7" s="287"/>
      <c r="K7" s="287">
        <v>800</v>
      </c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  <c r="DG7" s="86">
        <f t="shared" si="0"/>
        <v>800</v>
      </c>
      <c r="DH7" s="87"/>
      <c r="DI7" s="283"/>
      <c r="DJ7" s="282"/>
      <c r="DK7" s="282"/>
      <c r="DL7" s="282"/>
      <c r="DM7" s="282"/>
      <c r="DN7" s="282"/>
    </row>
    <row r="8" spans="1:118" ht="15.75" x14ac:dyDescent="0.25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>
        <v>900</v>
      </c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86">
        <f t="shared" si="0"/>
        <v>900</v>
      </c>
      <c r="DH8" s="87"/>
      <c r="DI8" s="282"/>
      <c r="DJ8" s="282"/>
      <c r="DK8" s="282"/>
      <c r="DL8" s="282"/>
      <c r="DM8" s="282"/>
      <c r="DN8" s="282"/>
    </row>
    <row r="9" spans="1:118" ht="15.75" x14ac:dyDescent="0.25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>
        <v>750</v>
      </c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86">
        <f t="shared" si="0"/>
        <v>750</v>
      </c>
      <c r="DH9" s="87"/>
      <c r="DI9" s="282"/>
      <c r="DJ9" s="282"/>
      <c r="DK9" s="282"/>
      <c r="DL9" s="282"/>
      <c r="DM9" s="282"/>
      <c r="DN9" s="282"/>
    </row>
    <row r="10" spans="1:118" ht="15.75" x14ac:dyDescent="0.25">
      <c r="A10" s="287"/>
      <c r="B10" s="287"/>
      <c r="C10" s="287"/>
      <c r="D10" s="287"/>
      <c r="E10" s="287"/>
      <c r="F10" s="287"/>
      <c r="G10" s="287"/>
      <c r="H10" s="287"/>
      <c r="I10" s="287"/>
      <c r="J10" s="287"/>
      <c r="K10" s="287">
        <v>900</v>
      </c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86">
        <f t="shared" si="0"/>
        <v>900</v>
      </c>
      <c r="DH10" s="87"/>
      <c r="DI10" s="282"/>
      <c r="DJ10" s="282"/>
      <c r="DK10" s="282"/>
      <c r="DL10" s="282"/>
      <c r="DM10" s="282"/>
      <c r="DN10" s="282"/>
    </row>
    <row r="11" spans="1:118" ht="15.75" x14ac:dyDescent="0.25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>
        <v>1200</v>
      </c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86">
        <f t="shared" si="0"/>
        <v>1200</v>
      </c>
      <c r="DH11" s="87"/>
      <c r="DI11" s="282"/>
      <c r="DJ11" s="282"/>
      <c r="DK11" s="282"/>
      <c r="DL11" s="282"/>
      <c r="DM11" s="282"/>
      <c r="DN11" s="282"/>
    </row>
    <row r="12" spans="1:118" ht="15.75" x14ac:dyDescent="0.25">
      <c r="A12" s="287"/>
      <c r="B12" s="287"/>
      <c r="C12" s="287"/>
      <c r="D12" s="287"/>
      <c r="E12" s="287"/>
      <c r="F12" s="287"/>
      <c r="G12" s="287"/>
      <c r="H12" s="287"/>
      <c r="I12" s="287"/>
      <c r="J12" s="287"/>
      <c r="K12" s="287">
        <v>900</v>
      </c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86">
        <f t="shared" si="0"/>
        <v>900</v>
      </c>
      <c r="DH12" s="87"/>
      <c r="DI12" s="282"/>
      <c r="DJ12" s="282"/>
      <c r="DK12" s="282"/>
      <c r="DL12" s="282"/>
      <c r="DM12" s="282"/>
      <c r="DN12" s="282"/>
    </row>
    <row r="13" spans="1:118" ht="15.75" x14ac:dyDescent="0.25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>
        <v>900</v>
      </c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86">
        <f t="shared" si="0"/>
        <v>900</v>
      </c>
      <c r="DH13" s="87"/>
      <c r="DI13" s="282"/>
      <c r="DJ13" s="282"/>
      <c r="DK13" s="282"/>
      <c r="DL13" s="282"/>
      <c r="DM13" s="282"/>
      <c r="DN13" s="282"/>
    </row>
    <row r="14" spans="1:118" ht="15.75" x14ac:dyDescent="0.25">
      <c r="A14" s="287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>
        <v>1410</v>
      </c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>
        <v>574542</v>
      </c>
      <c r="DA14" s="287"/>
      <c r="DB14" s="287"/>
      <c r="DC14" s="287"/>
      <c r="DD14" s="287"/>
      <c r="DE14" s="287"/>
      <c r="DF14" s="287"/>
      <c r="DG14" s="86">
        <f t="shared" si="0"/>
        <v>575952</v>
      </c>
      <c r="DH14" s="87"/>
      <c r="DI14" s="282"/>
      <c r="DJ14" s="282"/>
      <c r="DK14" s="282"/>
      <c r="DL14" s="282"/>
      <c r="DM14" s="282"/>
      <c r="DN14" s="282"/>
    </row>
    <row r="15" spans="1:118" ht="15.75" x14ac:dyDescent="0.25">
      <c r="A15" s="287"/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>
        <v>193732.4</v>
      </c>
      <c r="DA15" s="287"/>
      <c r="DB15" s="287"/>
      <c r="DC15" s="287"/>
      <c r="DD15" s="287"/>
      <c r="DE15" s="287"/>
      <c r="DF15" s="287"/>
      <c r="DG15" s="86">
        <f t="shared" si="0"/>
        <v>193732.4</v>
      </c>
      <c r="DH15" s="87"/>
      <c r="DI15" s="282"/>
      <c r="DJ15" s="282"/>
      <c r="DK15" s="282"/>
      <c r="DL15" s="282"/>
      <c r="DM15" s="282"/>
      <c r="DN15" s="282"/>
    </row>
    <row r="16" spans="1:118" ht="15.75" x14ac:dyDescent="0.25">
      <c r="A16" s="287"/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  <c r="CO16" s="287"/>
      <c r="CP16" s="287"/>
      <c r="CQ16" s="287"/>
      <c r="CR16" s="287"/>
      <c r="CS16" s="287"/>
      <c r="CT16" s="287"/>
      <c r="CU16" s="287"/>
      <c r="CV16" s="287"/>
      <c r="CW16" s="287"/>
      <c r="CX16" s="287"/>
      <c r="CY16" s="287"/>
      <c r="CZ16" s="287">
        <v>659520.24</v>
      </c>
      <c r="DA16" s="287"/>
      <c r="DB16" s="287"/>
      <c r="DC16" s="287"/>
      <c r="DD16" s="287"/>
      <c r="DE16" s="287"/>
      <c r="DF16" s="287"/>
      <c r="DG16" s="86">
        <f t="shared" si="0"/>
        <v>659520.24</v>
      </c>
      <c r="DH16" s="87"/>
      <c r="DI16" s="282"/>
      <c r="DJ16" s="282"/>
      <c r="DK16" s="282"/>
      <c r="DL16" s="282"/>
      <c r="DM16" s="282"/>
      <c r="DN16" s="282"/>
    </row>
    <row r="17" spans="1:118" ht="15.75" x14ac:dyDescent="0.25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287"/>
      <c r="CC17" s="287"/>
      <c r="CD17" s="287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  <c r="CO17" s="287"/>
      <c r="CP17" s="287"/>
      <c r="CQ17" s="287"/>
      <c r="CR17" s="287"/>
      <c r="CS17" s="287"/>
      <c r="CT17" s="287"/>
      <c r="CU17" s="287"/>
      <c r="CV17" s="287"/>
      <c r="CW17" s="287"/>
      <c r="CX17" s="287"/>
      <c r="CY17" s="287"/>
      <c r="CZ17" s="287">
        <v>57403.34</v>
      </c>
      <c r="DA17" s="287"/>
      <c r="DB17" s="287"/>
      <c r="DC17" s="287"/>
      <c r="DD17" s="287"/>
      <c r="DE17" s="287"/>
      <c r="DF17" s="287"/>
      <c r="DG17" s="86">
        <f t="shared" si="0"/>
        <v>57403.34</v>
      </c>
      <c r="DH17" s="87"/>
      <c r="DI17" s="282"/>
      <c r="DJ17" s="282"/>
      <c r="DK17" s="282"/>
      <c r="DL17" s="282"/>
      <c r="DM17" s="282"/>
      <c r="DN17" s="282"/>
    </row>
    <row r="18" spans="1:118" ht="15.75" x14ac:dyDescent="0.25">
      <c r="A18" s="287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>
        <v>2224.16</v>
      </c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  <c r="BO18" s="287"/>
      <c r="BP18" s="287"/>
      <c r="BQ18" s="287"/>
      <c r="BR18" s="287"/>
      <c r="BS18" s="287"/>
      <c r="BT18" s="287"/>
      <c r="BU18" s="287"/>
      <c r="BV18" s="287"/>
      <c r="BW18" s="287"/>
      <c r="BX18" s="287"/>
      <c r="BY18" s="287"/>
      <c r="BZ18" s="287"/>
      <c r="CA18" s="287"/>
      <c r="CB18" s="287"/>
      <c r="CC18" s="287"/>
      <c r="CD18" s="287"/>
      <c r="CE18" s="287"/>
      <c r="CF18" s="287"/>
      <c r="CG18" s="287"/>
      <c r="CH18" s="287"/>
      <c r="CI18" s="287"/>
      <c r="CJ18" s="287"/>
      <c r="CK18" s="287"/>
      <c r="CL18" s="287"/>
      <c r="CM18" s="287"/>
      <c r="CN18" s="287"/>
      <c r="CO18" s="287"/>
      <c r="CP18" s="287"/>
      <c r="CQ18" s="287"/>
      <c r="CR18" s="287"/>
      <c r="CS18" s="287"/>
      <c r="CT18" s="287"/>
      <c r="CU18" s="287"/>
      <c r="CV18" s="287"/>
      <c r="CW18" s="287"/>
      <c r="CX18" s="287"/>
      <c r="CY18" s="287"/>
      <c r="CZ18" s="287"/>
      <c r="DA18" s="287"/>
      <c r="DB18" s="287"/>
      <c r="DC18" s="287"/>
      <c r="DD18" s="287"/>
      <c r="DE18" s="287"/>
      <c r="DF18" s="287"/>
      <c r="DG18" s="86">
        <f t="shared" si="0"/>
        <v>2224.16</v>
      </c>
      <c r="DH18" s="87"/>
      <c r="DI18" s="282"/>
      <c r="DJ18" s="282"/>
      <c r="DK18" s="282"/>
      <c r="DL18" s="282"/>
      <c r="DM18" s="282"/>
      <c r="DN18" s="282"/>
    </row>
    <row r="19" spans="1:118" ht="15.75" x14ac:dyDescent="0.2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  <c r="DG19" s="86">
        <f t="shared" si="0"/>
        <v>0</v>
      </c>
      <c r="DH19" s="87"/>
      <c r="DI19" s="282"/>
      <c r="DJ19" s="282"/>
      <c r="DK19" s="282"/>
      <c r="DL19" s="282"/>
      <c r="DM19" s="282"/>
      <c r="DN19" s="282"/>
    </row>
    <row r="20" spans="1:118" ht="15.75" x14ac:dyDescent="0.25">
      <c r="A20" s="287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  <c r="DG20" s="86">
        <f t="shared" si="0"/>
        <v>0</v>
      </c>
      <c r="DH20" s="87"/>
      <c r="DI20" s="282"/>
      <c r="DJ20" s="282"/>
      <c r="DK20" s="282"/>
      <c r="DL20" s="282"/>
      <c r="DM20" s="282"/>
      <c r="DN20" s="282"/>
    </row>
    <row r="21" spans="1:118" ht="15.75" x14ac:dyDescent="0.25">
      <c r="A21" s="287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  <c r="DG21" s="86">
        <f t="shared" si="0"/>
        <v>0</v>
      </c>
      <c r="DH21" s="87"/>
      <c r="DI21" s="282"/>
      <c r="DJ21" s="282"/>
      <c r="DK21" s="282"/>
      <c r="DL21" s="282"/>
      <c r="DM21" s="282"/>
      <c r="DN21" s="282"/>
    </row>
    <row r="22" spans="1:118" ht="15.75" x14ac:dyDescent="0.25">
      <c r="A22" s="287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  <c r="DG22" s="86">
        <f t="shared" si="0"/>
        <v>0</v>
      </c>
      <c r="DH22" s="87"/>
      <c r="DI22" s="282"/>
      <c r="DJ22" s="282"/>
      <c r="DK22" s="282"/>
      <c r="DL22" s="282"/>
      <c r="DM22" s="282"/>
      <c r="DN22" s="282"/>
    </row>
    <row r="23" spans="1:118" ht="15.75" x14ac:dyDescent="0.25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  <c r="DG23" s="86">
        <f t="shared" si="0"/>
        <v>0</v>
      </c>
      <c r="DH23" s="87"/>
      <c r="DI23" s="282"/>
      <c r="DJ23" s="282"/>
      <c r="DK23" s="282"/>
      <c r="DL23" s="282"/>
      <c r="DM23" s="282"/>
      <c r="DN23" s="282"/>
    </row>
    <row r="24" spans="1:118" ht="15.75" x14ac:dyDescent="0.25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  <c r="DG24" s="86">
        <f t="shared" si="0"/>
        <v>0</v>
      </c>
      <c r="DH24" s="87"/>
      <c r="DI24" s="282"/>
      <c r="DJ24" s="282"/>
      <c r="DK24" s="282"/>
      <c r="DL24" s="282"/>
      <c r="DM24" s="282"/>
      <c r="DN24" s="282"/>
    </row>
    <row r="25" spans="1:118" ht="15.75" x14ac:dyDescent="0.25">
      <c r="A25" s="287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  <c r="DG25" s="86">
        <f t="shared" si="0"/>
        <v>0</v>
      </c>
      <c r="DH25" s="87"/>
      <c r="DI25" s="282"/>
      <c r="DJ25" s="282"/>
      <c r="DK25" s="282"/>
      <c r="DL25" s="282"/>
      <c r="DM25" s="282"/>
      <c r="DN25" s="282"/>
    </row>
    <row r="26" spans="1:118" ht="15.75" x14ac:dyDescent="0.25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  <c r="DG26" s="86">
        <f t="shared" si="0"/>
        <v>0</v>
      </c>
      <c r="DH26" s="87"/>
      <c r="DI26" s="282"/>
      <c r="DJ26" s="282"/>
      <c r="DK26" s="282"/>
      <c r="DL26" s="282"/>
      <c r="DM26" s="282"/>
      <c r="DN26" s="282"/>
    </row>
    <row r="27" spans="1:118" ht="15.75" x14ac:dyDescent="0.25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  <c r="DG27" s="86">
        <f t="shared" si="0"/>
        <v>0</v>
      </c>
      <c r="DH27" s="87"/>
      <c r="DI27" s="282"/>
      <c r="DJ27" s="282"/>
      <c r="DK27" s="282"/>
      <c r="DL27" s="282"/>
      <c r="DM27" s="282"/>
      <c r="DN27" s="282"/>
    </row>
    <row r="28" spans="1:118" ht="15.75" x14ac:dyDescent="0.25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  <c r="DG28" s="86">
        <f t="shared" si="0"/>
        <v>0</v>
      </c>
      <c r="DH28" s="87"/>
      <c r="DI28" s="282"/>
      <c r="DJ28" s="282"/>
      <c r="DK28" s="282"/>
      <c r="DL28" s="282"/>
      <c r="DM28" s="282"/>
      <c r="DN28" s="282"/>
    </row>
    <row r="29" spans="1:118" ht="15.75" x14ac:dyDescent="0.25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  <c r="DG29" s="86">
        <f t="shared" si="0"/>
        <v>0</v>
      </c>
      <c r="DH29" s="87"/>
      <c r="DI29" s="282"/>
      <c r="DJ29" s="282"/>
      <c r="DK29" s="282"/>
      <c r="DL29" s="282"/>
      <c r="DM29" s="282"/>
      <c r="DN29" s="282"/>
    </row>
    <row r="30" spans="1:118" ht="15.75" x14ac:dyDescent="0.25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  <c r="DG30" s="86">
        <f t="shared" si="0"/>
        <v>0</v>
      </c>
      <c r="DH30" s="87"/>
      <c r="DI30" s="282"/>
      <c r="DJ30" s="282"/>
      <c r="DK30" s="282"/>
      <c r="DL30" s="282"/>
      <c r="DM30" s="282"/>
      <c r="DN30" s="282"/>
    </row>
    <row r="31" spans="1:118" ht="15.75" x14ac:dyDescent="0.25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  <c r="DG31" s="86">
        <f t="shared" si="0"/>
        <v>0</v>
      </c>
      <c r="DH31" s="87"/>
      <c r="DI31" s="282"/>
      <c r="DJ31" s="282"/>
      <c r="DK31" s="282"/>
      <c r="DL31" s="282"/>
      <c r="DM31" s="282"/>
      <c r="DN31" s="282"/>
    </row>
    <row r="32" spans="1:118" ht="15.75" x14ac:dyDescent="0.25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  <c r="DG32" s="86">
        <f t="shared" si="0"/>
        <v>0</v>
      </c>
      <c r="DH32" s="87"/>
      <c r="DI32" s="282"/>
      <c r="DJ32" s="282"/>
      <c r="DK32" s="282"/>
      <c r="DL32" s="282"/>
      <c r="DM32" s="282"/>
      <c r="DN32" s="282"/>
    </row>
    <row r="33" spans="1:118" ht="15.75" x14ac:dyDescent="0.25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  <c r="DG33" s="86">
        <f t="shared" si="0"/>
        <v>0</v>
      </c>
      <c r="DH33" s="87"/>
      <c r="DI33" s="284"/>
      <c r="DJ33" s="282"/>
      <c r="DK33" s="282"/>
      <c r="DL33" s="282"/>
      <c r="DM33" s="282"/>
      <c r="DN33" s="282"/>
    </row>
    <row r="34" spans="1:118" ht="15.75" x14ac:dyDescent="0.25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  <c r="DG34" s="86">
        <f t="shared" si="0"/>
        <v>0</v>
      </c>
      <c r="DH34" s="87"/>
      <c r="DI34" s="282"/>
      <c r="DJ34" s="282"/>
      <c r="DK34" s="282"/>
      <c r="DL34" s="282"/>
      <c r="DM34" s="282"/>
      <c r="DN34" s="282"/>
    </row>
    <row r="35" spans="1:118" ht="15.75" x14ac:dyDescent="0.25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  <c r="DG35" s="86">
        <f t="shared" si="0"/>
        <v>0</v>
      </c>
      <c r="DH35" s="87"/>
      <c r="DI35" s="282"/>
      <c r="DJ35" s="282"/>
      <c r="DK35" s="282"/>
      <c r="DL35" s="282"/>
      <c r="DM35" s="282"/>
      <c r="DN35" s="282"/>
    </row>
    <row r="36" spans="1:118" ht="15.75" x14ac:dyDescent="0.25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87"/>
      <c r="DB36" s="287"/>
      <c r="DC36" s="287"/>
      <c r="DD36" s="287"/>
      <c r="DE36" s="287"/>
      <c r="DF36" s="287"/>
      <c r="DG36" s="86">
        <f t="shared" si="0"/>
        <v>0</v>
      </c>
      <c r="DH36" s="87"/>
      <c r="DI36" s="282"/>
      <c r="DJ36" s="282"/>
      <c r="DK36" s="282"/>
      <c r="DL36" s="282"/>
      <c r="DM36" s="282"/>
      <c r="DN36" s="282"/>
    </row>
    <row r="37" spans="1:118" ht="15.75" x14ac:dyDescent="0.25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  <c r="CO37" s="287"/>
      <c r="CP37" s="287"/>
      <c r="CQ37" s="287"/>
      <c r="CR37" s="287"/>
      <c r="CS37" s="287"/>
      <c r="CT37" s="287"/>
      <c r="CU37" s="287"/>
      <c r="CV37" s="287"/>
      <c r="CW37" s="287"/>
      <c r="CX37" s="287"/>
      <c r="CY37" s="287"/>
      <c r="CZ37" s="287"/>
      <c r="DA37" s="287"/>
      <c r="DB37" s="287"/>
      <c r="DC37" s="287"/>
      <c r="DD37" s="287"/>
      <c r="DE37" s="287"/>
      <c r="DF37" s="287"/>
      <c r="DG37" s="86">
        <f t="shared" si="0"/>
        <v>0</v>
      </c>
      <c r="DH37" s="87"/>
      <c r="DI37" s="282"/>
      <c r="DJ37" s="282"/>
      <c r="DK37" s="282"/>
      <c r="DL37" s="282"/>
      <c r="DM37" s="282"/>
      <c r="DN37" s="282"/>
    </row>
    <row r="38" spans="1:118" ht="15.75" x14ac:dyDescent="0.25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  <c r="BT38" s="287"/>
      <c r="BU38" s="28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  <c r="CO38" s="287"/>
      <c r="CP38" s="287"/>
      <c r="CQ38" s="287"/>
      <c r="CR38" s="287"/>
      <c r="CS38" s="287"/>
      <c r="CT38" s="287"/>
      <c r="CU38" s="287"/>
      <c r="CV38" s="287"/>
      <c r="CW38" s="287"/>
      <c r="CX38" s="287"/>
      <c r="CY38" s="287"/>
      <c r="CZ38" s="287"/>
      <c r="DA38" s="287"/>
      <c r="DB38" s="287"/>
      <c r="DC38" s="287"/>
      <c r="DD38" s="287"/>
      <c r="DE38" s="287"/>
      <c r="DF38" s="287"/>
      <c r="DG38" s="86">
        <f t="shared" si="0"/>
        <v>0</v>
      </c>
      <c r="DH38" s="87"/>
      <c r="DI38" s="282"/>
      <c r="DJ38" s="282"/>
      <c r="DK38" s="282"/>
      <c r="DL38" s="282"/>
      <c r="DM38" s="282"/>
      <c r="DN38" s="282"/>
    </row>
    <row r="39" spans="1:118" ht="15.75" x14ac:dyDescent="0.25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  <c r="CO39" s="287"/>
      <c r="CP39" s="287"/>
      <c r="CQ39" s="287"/>
      <c r="CR39" s="287"/>
      <c r="CS39" s="287"/>
      <c r="CT39" s="287"/>
      <c r="CU39" s="287"/>
      <c r="CV39" s="287"/>
      <c r="CW39" s="287"/>
      <c r="CX39" s="287"/>
      <c r="CY39" s="287"/>
      <c r="CZ39" s="287"/>
      <c r="DA39" s="287"/>
      <c r="DB39" s="287"/>
      <c r="DC39" s="287"/>
      <c r="DD39" s="287"/>
      <c r="DE39" s="287"/>
      <c r="DF39" s="287"/>
      <c r="DG39" s="86">
        <f t="shared" si="0"/>
        <v>0</v>
      </c>
      <c r="DH39" s="87"/>
      <c r="DI39" s="282"/>
      <c r="DJ39" s="282"/>
      <c r="DK39" s="282"/>
      <c r="DL39" s="282"/>
      <c r="DM39" s="282"/>
      <c r="DN39" s="282"/>
    </row>
    <row r="40" spans="1:118" ht="15.75" x14ac:dyDescent="0.25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  <c r="CO40" s="287"/>
      <c r="CP40" s="287"/>
      <c r="CQ40" s="287"/>
      <c r="CR40" s="287"/>
      <c r="CS40" s="287"/>
      <c r="CT40" s="287"/>
      <c r="CU40" s="287"/>
      <c r="CV40" s="287"/>
      <c r="CW40" s="287"/>
      <c r="CX40" s="287"/>
      <c r="CY40" s="287"/>
      <c r="CZ40" s="287"/>
      <c r="DA40" s="287"/>
      <c r="DB40" s="287"/>
      <c r="DC40" s="287"/>
      <c r="DD40" s="287"/>
      <c r="DE40" s="287"/>
      <c r="DF40" s="287"/>
      <c r="DG40" s="86">
        <f t="shared" si="0"/>
        <v>0</v>
      </c>
      <c r="DH40" s="87"/>
      <c r="DI40" s="282"/>
      <c r="DJ40" s="282"/>
      <c r="DK40" s="282"/>
      <c r="DL40" s="282"/>
      <c r="DM40" s="282"/>
      <c r="DN40" s="282"/>
    </row>
    <row r="41" spans="1:118" ht="15.75" x14ac:dyDescent="0.25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287"/>
      <c r="CC41" s="287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7"/>
      <c r="CR41" s="287"/>
      <c r="CS41" s="287"/>
      <c r="CT41" s="287"/>
      <c r="CU41" s="287"/>
      <c r="CV41" s="287"/>
      <c r="CW41" s="287"/>
      <c r="CX41" s="287"/>
      <c r="CY41" s="287"/>
      <c r="CZ41" s="287"/>
      <c r="DA41" s="287"/>
      <c r="DB41" s="287"/>
      <c r="DC41" s="287"/>
      <c r="DD41" s="287"/>
      <c r="DE41" s="287"/>
      <c r="DF41" s="287"/>
      <c r="DG41" s="86">
        <f t="shared" si="0"/>
        <v>0</v>
      </c>
      <c r="DH41" s="87"/>
      <c r="DI41" s="282"/>
      <c r="DJ41" s="282"/>
      <c r="DK41" s="282"/>
      <c r="DL41" s="282"/>
      <c r="DM41" s="282"/>
      <c r="DN41" s="282"/>
    </row>
    <row r="42" spans="1:118" ht="15.75" x14ac:dyDescent="0.25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  <c r="CO42" s="287"/>
      <c r="CP42" s="287"/>
      <c r="CQ42" s="287"/>
      <c r="CR42" s="287"/>
      <c r="CS42" s="287"/>
      <c r="CT42" s="287"/>
      <c r="CU42" s="287"/>
      <c r="CV42" s="287"/>
      <c r="CW42" s="287"/>
      <c r="CX42" s="287"/>
      <c r="CY42" s="287"/>
      <c r="CZ42" s="287"/>
      <c r="DA42" s="287"/>
      <c r="DB42" s="287"/>
      <c r="DC42" s="287"/>
      <c r="DD42" s="287"/>
      <c r="DE42" s="287"/>
      <c r="DF42" s="287"/>
      <c r="DG42" s="86">
        <f t="shared" si="0"/>
        <v>0</v>
      </c>
      <c r="DH42" s="87"/>
      <c r="DI42" s="282"/>
      <c r="DJ42" s="282"/>
      <c r="DK42" s="282"/>
      <c r="DL42" s="282"/>
      <c r="DM42" s="282"/>
      <c r="DN42" s="282"/>
    </row>
    <row r="43" spans="1:118" ht="15.75" x14ac:dyDescent="0.25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7"/>
      <c r="BJ43" s="287"/>
      <c r="BK43" s="287"/>
      <c r="BL43" s="287"/>
      <c r="BM43" s="287"/>
      <c r="BN43" s="287"/>
      <c r="BO43" s="287"/>
      <c r="BP43" s="287"/>
      <c r="BQ43" s="287"/>
      <c r="BR43" s="287"/>
      <c r="BS43" s="287"/>
      <c r="BT43" s="287"/>
      <c r="BU43" s="287"/>
      <c r="BV43" s="287"/>
      <c r="BW43" s="287"/>
      <c r="BX43" s="287"/>
      <c r="BY43" s="287"/>
      <c r="BZ43" s="287"/>
      <c r="CA43" s="287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  <c r="DG43" s="86">
        <f t="shared" si="0"/>
        <v>0</v>
      </c>
      <c r="DH43" s="87"/>
      <c r="DI43" s="282"/>
      <c r="DJ43" s="282"/>
      <c r="DK43" s="282"/>
      <c r="DL43" s="282"/>
      <c r="DM43" s="282"/>
      <c r="DN43" s="282"/>
    </row>
    <row r="44" spans="1:118" ht="15.75" x14ac:dyDescent="0.25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  <c r="DG44" s="86">
        <f t="shared" si="0"/>
        <v>0</v>
      </c>
      <c r="DH44" s="87"/>
      <c r="DI44" s="282"/>
      <c r="DJ44" s="282"/>
      <c r="DK44" s="282"/>
      <c r="DL44" s="282"/>
      <c r="DM44" s="282"/>
      <c r="DN44" s="282"/>
    </row>
    <row r="45" spans="1:118" ht="15.75" x14ac:dyDescent="0.25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287"/>
      <c r="BC45" s="287"/>
      <c r="BD45" s="287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287"/>
      <c r="BS45" s="287"/>
      <c r="BT45" s="287"/>
      <c r="BU45" s="287"/>
      <c r="BV45" s="287"/>
      <c r="BW45" s="287"/>
      <c r="BX45" s="287"/>
      <c r="BY45" s="287"/>
      <c r="BZ45" s="287"/>
      <c r="CA45" s="287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  <c r="DG45" s="86">
        <f t="shared" si="0"/>
        <v>0</v>
      </c>
      <c r="DH45" s="87"/>
      <c r="DI45" s="282"/>
      <c r="DJ45" s="282"/>
      <c r="DK45" s="282"/>
      <c r="DL45" s="282"/>
      <c r="DM45" s="282"/>
      <c r="DN45" s="282"/>
    </row>
    <row r="46" spans="1:118" ht="15.75" x14ac:dyDescent="0.25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287"/>
      <c r="BR46" s="287"/>
      <c r="BS46" s="287"/>
      <c r="BT46" s="287"/>
      <c r="BU46" s="287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7"/>
      <c r="DB46" s="287"/>
      <c r="DC46" s="287"/>
      <c r="DD46" s="287"/>
      <c r="DE46" s="287"/>
      <c r="DF46" s="287"/>
      <c r="DG46" s="86">
        <f t="shared" si="0"/>
        <v>0</v>
      </c>
      <c r="DH46" s="87"/>
      <c r="DI46" s="282"/>
      <c r="DJ46" s="282"/>
      <c r="DK46" s="282"/>
      <c r="DL46" s="282"/>
      <c r="DM46" s="282"/>
      <c r="DN46" s="282"/>
    </row>
    <row r="47" spans="1:118" ht="15.75" x14ac:dyDescent="0.25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7"/>
      <c r="DE47" s="287"/>
      <c r="DF47" s="287"/>
      <c r="DG47" s="86">
        <f t="shared" si="0"/>
        <v>0</v>
      </c>
      <c r="DH47" s="87"/>
      <c r="DI47" s="282"/>
      <c r="DJ47" s="282"/>
      <c r="DK47" s="282"/>
      <c r="DL47" s="282"/>
      <c r="DM47" s="282"/>
      <c r="DN47" s="282"/>
    </row>
    <row r="48" spans="1:118" ht="15.75" x14ac:dyDescent="0.25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287"/>
      <c r="BQ48" s="287"/>
      <c r="BR48" s="287"/>
      <c r="BS48" s="287"/>
      <c r="BT48" s="287"/>
      <c r="BU48" s="287"/>
      <c r="BV48" s="287"/>
      <c r="BW48" s="287"/>
      <c r="BX48" s="287"/>
      <c r="BY48" s="287"/>
      <c r="BZ48" s="287"/>
      <c r="CA48" s="287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  <c r="CO48" s="287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87"/>
      <c r="DA48" s="287"/>
      <c r="DB48" s="287"/>
      <c r="DC48" s="287"/>
      <c r="DD48" s="287"/>
      <c r="DE48" s="287"/>
      <c r="DF48" s="287"/>
      <c r="DG48" s="86">
        <f t="shared" si="0"/>
        <v>0</v>
      </c>
      <c r="DH48" s="87"/>
      <c r="DI48" s="282"/>
      <c r="DJ48" s="282"/>
      <c r="DK48" s="282"/>
      <c r="DL48" s="282"/>
      <c r="DM48" s="282"/>
      <c r="DN48" s="282"/>
    </row>
    <row r="49" spans="1:118" ht="15.75" x14ac:dyDescent="0.25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  <c r="BI49" s="287"/>
      <c r="BJ49" s="287"/>
      <c r="BK49" s="287"/>
      <c r="BL49" s="287"/>
      <c r="BM49" s="287"/>
      <c r="BN49" s="287"/>
      <c r="BO49" s="287"/>
      <c r="BP49" s="287"/>
      <c r="BQ49" s="287"/>
      <c r="BR49" s="287"/>
      <c r="BS49" s="287"/>
      <c r="BT49" s="287"/>
      <c r="BU49" s="287"/>
      <c r="BV49" s="287"/>
      <c r="BW49" s="287"/>
      <c r="BX49" s="287"/>
      <c r="BY49" s="287"/>
      <c r="BZ49" s="287"/>
      <c r="CA49" s="287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7"/>
      <c r="DB49" s="287"/>
      <c r="DC49" s="287"/>
      <c r="DD49" s="287"/>
      <c r="DE49" s="287"/>
      <c r="DF49" s="287"/>
      <c r="DG49" s="86">
        <f t="shared" si="0"/>
        <v>0</v>
      </c>
      <c r="DH49" s="87"/>
      <c r="DI49" s="282"/>
      <c r="DJ49" s="282"/>
      <c r="DK49" s="282"/>
      <c r="DL49" s="282"/>
      <c r="DM49" s="282"/>
      <c r="DN49" s="282"/>
    </row>
    <row r="50" spans="1:118" ht="15.75" x14ac:dyDescent="0.25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7"/>
      <c r="BG50" s="287"/>
      <c r="BH50" s="287"/>
      <c r="BI50" s="287"/>
      <c r="BJ50" s="287"/>
      <c r="BK50" s="287"/>
      <c r="BL50" s="287"/>
      <c r="BM50" s="287"/>
      <c r="BN50" s="287"/>
      <c r="BO50" s="287"/>
      <c r="BP50" s="287"/>
      <c r="BQ50" s="287"/>
      <c r="BR50" s="287"/>
      <c r="BS50" s="287"/>
      <c r="BT50" s="287"/>
      <c r="BU50" s="287"/>
      <c r="BV50" s="287"/>
      <c r="BW50" s="287"/>
      <c r="BX50" s="287"/>
      <c r="BY50" s="287"/>
      <c r="BZ50" s="287"/>
      <c r="CA50" s="287"/>
      <c r="CB50" s="287"/>
      <c r="CC50" s="287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  <c r="CO50" s="287"/>
      <c r="CP50" s="287"/>
      <c r="CQ50" s="287"/>
      <c r="CR50" s="287"/>
      <c r="CS50" s="287"/>
      <c r="CT50" s="287"/>
      <c r="CU50" s="287"/>
      <c r="CV50" s="287"/>
      <c r="CW50" s="287"/>
      <c r="CX50" s="287"/>
      <c r="CY50" s="287"/>
      <c r="CZ50" s="287"/>
      <c r="DA50" s="287"/>
      <c r="DB50" s="287"/>
      <c r="DC50" s="287"/>
      <c r="DD50" s="287"/>
      <c r="DE50" s="287"/>
      <c r="DF50" s="287"/>
      <c r="DG50" s="86">
        <f t="shared" si="0"/>
        <v>0</v>
      </c>
      <c r="DH50" s="87"/>
      <c r="DI50" s="282"/>
      <c r="DJ50" s="282"/>
      <c r="DK50" s="282"/>
      <c r="DL50" s="282"/>
      <c r="DM50" s="282"/>
      <c r="DN50" s="282"/>
    </row>
    <row r="51" spans="1:118" ht="15.75" x14ac:dyDescent="0.25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287"/>
      <c r="BU51" s="287"/>
      <c r="BV51" s="287"/>
      <c r="BW51" s="287"/>
      <c r="BX51" s="287"/>
      <c r="BY51" s="287"/>
      <c r="BZ51" s="287"/>
      <c r="CA51" s="287"/>
      <c r="CB51" s="287"/>
      <c r="CC51" s="287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  <c r="CO51" s="287"/>
      <c r="CP51" s="287"/>
      <c r="CQ51" s="287"/>
      <c r="CR51" s="287"/>
      <c r="CS51" s="287"/>
      <c r="CT51" s="287"/>
      <c r="CU51" s="287"/>
      <c r="CV51" s="287"/>
      <c r="CW51" s="287"/>
      <c r="CX51" s="287"/>
      <c r="CY51" s="287"/>
      <c r="CZ51" s="287"/>
      <c r="DA51" s="287"/>
      <c r="DB51" s="287"/>
      <c r="DC51" s="287"/>
      <c r="DD51" s="287"/>
      <c r="DE51" s="287"/>
      <c r="DF51" s="287"/>
      <c r="DG51" s="86">
        <f t="shared" si="0"/>
        <v>0</v>
      </c>
      <c r="DH51" s="87"/>
      <c r="DI51" s="282"/>
      <c r="DJ51" s="282"/>
      <c r="DK51" s="282"/>
      <c r="DL51" s="282"/>
      <c r="DM51" s="282"/>
      <c r="DN51" s="282"/>
    </row>
    <row r="52" spans="1:118" ht="15.75" x14ac:dyDescent="0.25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  <c r="DG52" s="86">
        <f t="shared" si="0"/>
        <v>0</v>
      </c>
      <c r="DH52" s="87"/>
      <c r="DI52" s="282"/>
      <c r="DJ52" s="282"/>
      <c r="DK52" s="282"/>
      <c r="DL52" s="282"/>
      <c r="DM52" s="282"/>
      <c r="DN52" s="282"/>
    </row>
    <row r="53" spans="1:118" ht="15.75" x14ac:dyDescent="0.25">
      <c r="A53" s="287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287"/>
      <c r="AH53" s="287"/>
      <c r="AI53" s="287"/>
      <c r="AJ53" s="287"/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287"/>
      <c r="AW53" s="287"/>
      <c r="AX53" s="287"/>
      <c r="AY53" s="287"/>
      <c r="AZ53" s="287"/>
      <c r="BA53" s="287"/>
      <c r="BB53" s="287"/>
      <c r="BC53" s="287"/>
      <c r="BD53" s="287"/>
      <c r="BE53" s="287"/>
      <c r="BF53" s="287"/>
      <c r="BG53" s="287"/>
      <c r="BH53" s="287"/>
      <c r="BI53" s="287"/>
      <c r="BJ53" s="287"/>
      <c r="BK53" s="287"/>
      <c r="BL53" s="287"/>
      <c r="BM53" s="287"/>
      <c r="BN53" s="287"/>
      <c r="BO53" s="287"/>
      <c r="BP53" s="287"/>
      <c r="BQ53" s="287"/>
      <c r="BR53" s="287"/>
      <c r="BS53" s="287"/>
      <c r="BT53" s="287"/>
      <c r="BU53" s="287"/>
      <c r="BV53" s="287"/>
      <c r="BW53" s="287"/>
      <c r="BX53" s="287"/>
      <c r="BY53" s="287"/>
      <c r="BZ53" s="287"/>
      <c r="CA53" s="287"/>
      <c r="CB53" s="287"/>
      <c r="CC53" s="287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  <c r="CO53" s="287"/>
      <c r="CP53" s="287"/>
      <c r="CQ53" s="287"/>
      <c r="CR53" s="287"/>
      <c r="CS53" s="287"/>
      <c r="CT53" s="287"/>
      <c r="CU53" s="287"/>
      <c r="CV53" s="287"/>
      <c r="CW53" s="287"/>
      <c r="CX53" s="287"/>
      <c r="CY53" s="287"/>
      <c r="CZ53" s="287"/>
      <c r="DA53" s="287"/>
      <c r="DB53" s="287"/>
      <c r="DC53" s="287"/>
      <c r="DD53" s="287"/>
      <c r="DE53" s="287"/>
      <c r="DF53" s="287"/>
      <c r="DG53" s="86">
        <f t="shared" si="0"/>
        <v>0</v>
      </c>
      <c r="DH53" s="87"/>
      <c r="DI53" s="282"/>
      <c r="DJ53" s="282"/>
      <c r="DK53" s="282"/>
      <c r="DL53" s="282"/>
      <c r="DM53" s="282"/>
      <c r="DN53" s="282"/>
    </row>
    <row r="54" spans="1:118" ht="15.75" x14ac:dyDescent="0.25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  <c r="Z54" s="287"/>
      <c r="AA54" s="287"/>
      <c r="AB54" s="287"/>
      <c r="AC54" s="287"/>
      <c r="AD54" s="287"/>
      <c r="AE54" s="287"/>
      <c r="AF54" s="287"/>
      <c r="AG54" s="287"/>
      <c r="AH54" s="287"/>
      <c r="AI54" s="287"/>
      <c r="AJ54" s="287"/>
      <c r="AK54" s="287"/>
      <c r="AL54" s="287"/>
      <c r="AM54" s="287"/>
      <c r="AN54" s="287"/>
      <c r="AO54" s="287"/>
      <c r="AP54" s="287"/>
      <c r="AQ54" s="287"/>
      <c r="AR54" s="287"/>
      <c r="AS54" s="287"/>
      <c r="AT54" s="287"/>
      <c r="AU54" s="287"/>
      <c r="AV54" s="287"/>
      <c r="AW54" s="287"/>
      <c r="AX54" s="287"/>
      <c r="AY54" s="287"/>
      <c r="AZ54" s="287"/>
      <c r="BA54" s="287"/>
      <c r="BB54" s="287"/>
      <c r="BC54" s="287"/>
      <c r="BD54" s="287"/>
      <c r="BE54" s="287"/>
      <c r="BF54" s="287"/>
      <c r="BG54" s="287"/>
      <c r="BH54" s="287"/>
      <c r="BI54" s="287"/>
      <c r="BJ54" s="287"/>
      <c r="BK54" s="287"/>
      <c r="BL54" s="287"/>
      <c r="BM54" s="287"/>
      <c r="BN54" s="287"/>
      <c r="BO54" s="287"/>
      <c r="BP54" s="287"/>
      <c r="BQ54" s="287"/>
      <c r="BR54" s="287"/>
      <c r="BS54" s="287"/>
      <c r="BT54" s="287"/>
      <c r="BU54" s="287"/>
      <c r="BV54" s="287"/>
      <c r="BW54" s="287"/>
      <c r="BX54" s="287"/>
      <c r="BY54" s="287"/>
      <c r="BZ54" s="287"/>
      <c r="CA54" s="287"/>
      <c r="CB54" s="287"/>
      <c r="CC54" s="287"/>
      <c r="CD54" s="287"/>
      <c r="CE54" s="287"/>
      <c r="CF54" s="287"/>
      <c r="CG54" s="287"/>
      <c r="CH54" s="287"/>
      <c r="CI54" s="287"/>
      <c r="CJ54" s="287"/>
      <c r="CK54" s="287"/>
      <c r="CL54" s="287"/>
      <c r="CM54" s="287"/>
      <c r="CN54" s="287"/>
      <c r="CO54" s="287"/>
      <c r="CP54" s="287"/>
      <c r="CQ54" s="287"/>
      <c r="CR54" s="287"/>
      <c r="CS54" s="287"/>
      <c r="CT54" s="287"/>
      <c r="CU54" s="287"/>
      <c r="CV54" s="287"/>
      <c r="CW54" s="287"/>
      <c r="CX54" s="287"/>
      <c r="CY54" s="287"/>
      <c r="CZ54" s="287"/>
      <c r="DA54" s="287"/>
      <c r="DB54" s="287"/>
      <c r="DC54" s="287"/>
      <c r="DD54" s="287"/>
      <c r="DE54" s="287"/>
      <c r="DF54" s="287"/>
      <c r="DG54" s="86">
        <f t="shared" si="0"/>
        <v>0</v>
      </c>
      <c r="DH54" s="87"/>
      <c r="DI54" s="282"/>
      <c r="DJ54" s="282"/>
      <c r="DK54" s="282"/>
      <c r="DL54" s="282"/>
      <c r="DM54" s="282"/>
      <c r="DN54" s="282"/>
    </row>
    <row r="55" spans="1:118" ht="15.75" x14ac:dyDescent="0.25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7"/>
      <c r="AG55" s="287"/>
      <c r="AH55" s="287"/>
      <c r="AI55" s="287"/>
      <c r="AJ55" s="287"/>
      <c r="AK55" s="287"/>
      <c r="AL55" s="287"/>
      <c r="AM55" s="287"/>
      <c r="AN55" s="287"/>
      <c r="AO55" s="287"/>
      <c r="AP55" s="287"/>
      <c r="AQ55" s="287"/>
      <c r="AR55" s="287"/>
      <c r="AS55" s="287"/>
      <c r="AT55" s="287"/>
      <c r="AU55" s="287"/>
      <c r="AV55" s="287"/>
      <c r="AW55" s="287"/>
      <c r="AX55" s="287"/>
      <c r="AY55" s="287"/>
      <c r="AZ55" s="287"/>
      <c r="BA55" s="287"/>
      <c r="BB55" s="287"/>
      <c r="BC55" s="287"/>
      <c r="BD55" s="287"/>
      <c r="BE55" s="287"/>
      <c r="BF55" s="287"/>
      <c r="BG55" s="287"/>
      <c r="BH55" s="287"/>
      <c r="BI55" s="287"/>
      <c r="BJ55" s="287"/>
      <c r="BK55" s="287"/>
      <c r="BL55" s="287"/>
      <c r="BM55" s="287"/>
      <c r="BN55" s="287"/>
      <c r="BO55" s="287"/>
      <c r="BP55" s="287"/>
      <c r="BQ55" s="287"/>
      <c r="BR55" s="287"/>
      <c r="BS55" s="287"/>
      <c r="BT55" s="287"/>
      <c r="BU55" s="287"/>
      <c r="BV55" s="287"/>
      <c r="BW55" s="287"/>
      <c r="BX55" s="287"/>
      <c r="BY55" s="287"/>
      <c r="BZ55" s="287"/>
      <c r="CA55" s="287"/>
      <c r="CB55" s="287"/>
      <c r="CC55" s="287"/>
      <c r="CD55" s="287"/>
      <c r="CE55" s="287"/>
      <c r="CF55" s="287"/>
      <c r="CG55" s="287"/>
      <c r="CH55" s="287"/>
      <c r="CI55" s="287"/>
      <c r="CJ55" s="287"/>
      <c r="CK55" s="287"/>
      <c r="CL55" s="287"/>
      <c r="CM55" s="287"/>
      <c r="CN55" s="287"/>
      <c r="CO55" s="287"/>
      <c r="CP55" s="287"/>
      <c r="CQ55" s="287"/>
      <c r="CR55" s="287"/>
      <c r="CS55" s="287"/>
      <c r="CT55" s="287"/>
      <c r="CU55" s="287"/>
      <c r="CV55" s="287"/>
      <c r="CW55" s="287"/>
      <c r="CX55" s="287"/>
      <c r="CY55" s="287"/>
      <c r="CZ55" s="287"/>
      <c r="DA55" s="287"/>
      <c r="DB55" s="287"/>
      <c r="DC55" s="287"/>
      <c r="DD55" s="287"/>
      <c r="DE55" s="287"/>
      <c r="DF55" s="287"/>
      <c r="DG55" s="86">
        <f t="shared" si="0"/>
        <v>0</v>
      </c>
      <c r="DH55" s="87"/>
      <c r="DI55" s="282"/>
      <c r="DJ55" s="282"/>
      <c r="DK55" s="282"/>
      <c r="DL55" s="282"/>
      <c r="DM55" s="282"/>
      <c r="DN55" s="282"/>
    </row>
    <row r="56" spans="1:118" ht="15.75" x14ac:dyDescent="0.25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7"/>
      <c r="AH56" s="287"/>
      <c r="AI56" s="287"/>
      <c r="AJ56" s="287"/>
      <c r="AK56" s="287"/>
      <c r="AL56" s="287"/>
      <c r="AM56" s="287"/>
      <c r="AN56" s="287"/>
      <c r="AO56" s="287"/>
      <c r="AP56" s="287"/>
      <c r="AQ56" s="287"/>
      <c r="AR56" s="287"/>
      <c r="AS56" s="287"/>
      <c r="AT56" s="287"/>
      <c r="AU56" s="287"/>
      <c r="AV56" s="287"/>
      <c r="AW56" s="287"/>
      <c r="AX56" s="287"/>
      <c r="AY56" s="287"/>
      <c r="AZ56" s="287"/>
      <c r="BA56" s="287"/>
      <c r="BB56" s="287"/>
      <c r="BC56" s="287"/>
      <c r="BD56" s="287"/>
      <c r="BE56" s="287"/>
      <c r="BF56" s="287"/>
      <c r="BG56" s="287"/>
      <c r="BH56" s="287"/>
      <c r="BI56" s="287"/>
      <c r="BJ56" s="287"/>
      <c r="BK56" s="287"/>
      <c r="BL56" s="287"/>
      <c r="BM56" s="287"/>
      <c r="BN56" s="287"/>
      <c r="BO56" s="287"/>
      <c r="BP56" s="287"/>
      <c r="BQ56" s="287"/>
      <c r="BR56" s="287"/>
      <c r="BS56" s="287"/>
      <c r="BT56" s="287"/>
      <c r="BU56" s="287"/>
      <c r="BV56" s="287"/>
      <c r="BW56" s="287"/>
      <c r="BX56" s="287"/>
      <c r="BY56" s="287"/>
      <c r="BZ56" s="287"/>
      <c r="CA56" s="287"/>
      <c r="CB56" s="287"/>
      <c r="CC56" s="287"/>
      <c r="CD56" s="287"/>
      <c r="CE56" s="287"/>
      <c r="CF56" s="287"/>
      <c r="CG56" s="287"/>
      <c r="CH56" s="287"/>
      <c r="CI56" s="287"/>
      <c r="CJ56" s="287"/>
      <c r="CK56" s="287"/>
      <c r="CL56" s="287"/>
      <c r="CM56" s="287"/>
      <c r="CN56" s="287"/>
      <c r="CO56" s="287"/>
      <c r="CP56" s="287"/>
      <c r="CQ56" s="287"/>
      <c r="CR56" s="287"/>
      <c r="CS56" s="287"/>
      <c r="CT56" s="287"/>
      <c r="CU56" s="287"/>
      <c r="CV56" s="287"/>
      <c r="CW56" s="287"/>
      <c r="CX56" s="287"/>
      <c r="CY56" s="287"/>
      <c r="CZ56" s="287"/>
      <c r="DA56" s="287"/>
      <c r="DB56" s="287"/>
      <c r="DC56" s="287"/>
      <c r="DD56" s="287"/>
      <c r="DE56" s="287"/>
      <c r="DF56" s="287"/>
      <c r="DG56" s="86">
        <f t="shared" si="0"/>
        <v>0</v>
      </c>
      <c r="DH56" s="87"/>
      <c r="DI56" s="282"/>
      <c r="DJ56" s="282"/>
      <c r="DK56" s="282"/>
      <c r="DL56" s="282"/>
      <c r="DM56" s="282"/>
      <c r="DN56" s="282"/>
    </row>
    <row r="57" spans="1:118" ht="15.75" x14ac:dyDescent="0.25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7"/>
      <c r="BR57" s="287"/>
      <c r="BS57" s="287"/>
      <c r="BT57" s="287"/>
      <c r="BU57" s="287"/>
      <c r="BV57" s="287"/>
      <c r="BW57" s="287"/>
      <c r="BX57" s="287"/>
      <c r="BY57" s="287"/>
      <c r="BZ57" s="287"/>
      <c r="CA57" s="287"/>
      <c r="CB57" s="287"/>
      <c r="CC57" s="287"/>
      <c r="CD57" s="287"/>
      <c r="CE57" s="287"/>
      <c r="CF57" s="287"/>
      <c r="CG57" s="287"/>
      <c r="CH57" s="287"/>
      <c r="CI57" s="287"/>
      <c r="CJ57" s="287"/>
      <c r="CK57" s="287"/>
      <c r="CL57" s="287"/>
      <c r="CM57" s="287"/>
      <c r="CN57" s="287"/>
      <c r="CO57" s="287"/>
      <c r="CP57" s="287"/>
      <c r="CQ57" s="287"/>
      <c r="CR57" s="287"/>
      <c r="CS57" s="287"/>
      <c r="CT57" s="287"/>
      <c r="CU57" s="287"/>
      <c r="CV57" s="287"/>
      <c r="CW57" s="287"/>
      <c r="CX57" s="287"/>
      <c r="CY57" s="287"/>
      <c r="CZ57" s="287"/>
      <c r="DA57" s="287"/>
      <c r="DB57" s="287"/>
      <c r="DC57" s="287"/>
      <c r="DD57" s="287"/>
      <c r="DE57" s="287"/>
      <c r="DF57" s="287"/>
      <c r="DG57" s="86">
        <f t="shared" si="0"/>
        <v>0</v>
      </c>
      <c r="DH57" s="87"/>
      <c r="DI57" s="282"/>
      <c r="DJ57" s="282"/>
      <c r="DK57" s="282"/>
      <c r="DL57" s="282"/>
      <c r="DM57" s="282"/>
      <c r="DN57" s="282"/>
    </row>
    <row r="58" spans="1:118" s="85" customFormat="1" ht="15" x14ac:dyDescent="0.2">
      <c r="A58" s="79">
        <f>SUM(A3:A57)</f>
        <v>0</v>
      </c>
      <c r="B58" s="79">
        <f t="shared" ref="B58:BM58" si="1">SUM(B3:B57)</f>
        <v>0</v>
      </c>
      <c r="C58" s="79">
        <f t="shared" si="1"/>
        <v>0</v>
      </c>
      <c r="D58" s="79">
        <f t="shared" si="1"/>
        <v>0</v>
      </c>
      <c r="E58" s="79">
        <f t="shared" si="1"/>
        <v>0</v>
      </c>
      <c r="F58" s="79">
        <f t="shared" si="1"/>
        <v>0</v>
      </c>
      <c r="G58" s="79">
        <f t="shared" si="1"/>
        <v>0</v>
      </c>
      <c r="H58" s="79">
        <f t="shared" si="1"/>
        <v>0</v>
      </c>
      <c r="I58" s="79">
        <f t="shared" si="1"/>
        <v>0</v>
      </c>
      <c r="J58" s="79">
        <f t="shared" si="1"/>
        <v>0</v>
      </c>
      <c r="K58" s="79">
        <f t="shared" si="1"/>
        <v>10850</v>
      </c>
      <c r="L58" s="79">
        <f t="shared" si="1"/>
        <v>0</v>
      </c>
      <c r="M58" s="79">
        <f t="shared" si="1"/>
        <v>0</v>
      </c>
      <c r="N58" s="79">
        <f t="shared" si="1"/>
        <v>0</v>
      </c>
      <c r="O58" s="79">
        <f t="shared" si="1"/>
        <v>0</v>
      </c>
      <c r="P58" s="79">
        <f t="shared" si="1"/>
        <v>0</v>
      </c>
      <c r="Q58" s="79">
        <f t="shared" si="1"/>
        <v>0</v>
      </c>
      <c r="R58" s="79">
        <f t="shared" si="1"/>
        <v>0</v>
      </c>
      <c r="S58" s="79">
        <f t="shared" si="1"/>
        <v>0</v>
      </c>
      <c r="T58" s="79">
        <f t="shared" si="1"/>
        <v>0</v>
      </c>
      <c r="U58" s="79">
        <f t="shared" si="1"/>
        <v>0</v>
      </c>
      <c r="V58" s="79">
        <f t="shared" si="1"/>
        <v>0</v>
      </c>
      <c r="W58" s="79">
        <f t="shared" si="1"/>
        <v>0</v>
      </c>
      <c r="X58" s="79">
        <f t="shared" si="1"/>
        <v>0</v>
      </c>
      <c r="Y58" s="79">
        <f t="shared" si="1"/>
        <v>0</v>
      </c>
      <c r="Z58" s="79">
        <f t="shared" si="1"/>
        <v>0</v>
      </c>
      <c r="AA58" s="79">
        <f t="shared" si="1"/>
        <v>0</v>
      </c>
      <c r="AB58" s="79">
        <f t="shared" si="1"/>
        <v>0</v>
      </c>
      <c r="AC58" s="79">
        <f t="shared" si="1"/>
        <v>0</v>
      </c>
      <c r="AD58" s="79">
        <f t="shared" si="1"/>
        <v>0</v>
      </c>
      <c r="AE58" s="79">
        <f t="shared" si="1"/>
        <v>0</v>
      </c>
      <c r="AF58" s="79">
        <f t="shared" si="1"/>
        <v>0</v>
      </c>
      <c r="AG58" s="79">
        <f t="shared" si="1"/>
        <v>0</v>
      </c>
      <c r="AH58" s="79">
        <f t="shared" si="1"/>
        <v>0</v>
      </c>
      <c r="AI58" s="79">
        <f t="shared" si="1"/>
        <v>0</v>
      </c>
      <c r="AJ58" s="79">
        <f t="shared" si="1"/>
        <v>0</v>
      </c>
      <c r="AK58" s="79">
        <f t="shared" si="1"/>
        <v>0</v>
      </c>
      <c r="AL58" s="79">
        <f t="shared" si="1"/>
        <v>0</v>
      </c>
      <c r="AM58" s="79">
        <f t="shared" si="1"/>
        <v>0</v>
      </c>
      <c r="AN58" s="79">
        <f t="shared" si="1"/>
        <v>0</v>
      </c>
      <c r="AO58" s="79">
        <f t="shared" si="1"/>
        <v>0</v>
      </c>
      <c r="AP58" s="79">
        <f t="shared" si="1"/>
        <v>0</v>
      </c>
      <c r="AQ58" s="79">
        <f t="shared" si="1"/>
        <v>2224.16</v>
      </c>
      <c r="AR58" s="79">
        <f t="shared" si="1"/>
        <v>0</v>
      </c>
      <c r="AS58" s="79">
        <f t="shared" si="1"/>
        <v>0</v>
      </c>
      <c r="AT58" s="79">
        <f t="shared" si="1"/>
        <v>0</v>
      </c>
      <c r="AU58" s="79">
        <f t="shared" si="1"/>
        <v>0</v>
      </c>
      <c r="AV58" s="79">
        <f t="shared" si="1"/>
        <v>0</v>
      </c>
      <c r="AW58" s="79">
        <f t="shared" si="1"/>
        <v>0</v>
      </c>
      <c r="AX58" s="79">
        <f t="shared" si="1"/>
        <v>0</v>
      </c>
      <c r="AY58" s="79">
        <f t="shared" si="1"/>
        <v>0</v>
      </c>
      <c r="AZ58" s="79">
        <f t="shared" si="1"/>
        <v>0</v>
      </c>
      <c r="BA58" s="79">
        <f t="shared" si="1"/>
        <v>0</v>
      </c>
      <c r="BB58" s="79">
        <f t="shared" si="1"/>
        <v>0</v>
      </c>
      <c r="BC58" s="79">
        <f t="shared" si="1"/>
        <v>0</v>
      </c>
      <c r="BD58" s="79">
        <f t="shared" si="1"/>
        <v>0</v>
      </c>
      <c r="BE58" s="79">
        <f t="shared" si="1"/>
        <v>0</v>
      </c>
      <c r="BF58" s="79">
        <f t="shared" si="1"/>
        <v>0</v>
      </c>
      <c r="BG58" s="79">
        <f t="shared" si="1"/>
        <v>0</v>
      </c>
      <c r="BH58" s="79">
        <f t="shared" si="1"/>
        <v>0</v>
      </c>
      <c r="BI58" s="79">
        <f t="shared" si="1"/>
        <v>0</v>
      </c>
      <c r="BJ58" s="79">
        <f t="shared" si="1"/>
        <v>0</v>
      </c>
      <c r="BK58" s="79">
        <f t="shared" si="1"/>
        <v>0</v>
      </c>
      <c r="BL58" s="79">
        <f t="shared" si="1"/>
        <v>0</v>
      </c>
      <c r="BM58" s="79">
        <f t="shared" si="1"/>
        <v>0</v>
      </c>
      <c r="BN58" s="79">
        <f t="shared" ref="BN58:DF58" si="2">SUM(BN3:BN57)</f>
        <v>0</v>
      </c>
      <c r="BO58" s="79">
        <f t="shared" si="2"/>
        <v>0</v>
      </c>
      <c r="BP58" s="79">
        <f t="shared" si="2"/>
        <v>0</v>
      </c>
      <c r="BQ58" s="79">
        <f t="shared" si="2"/>
        <v>0</v>
      </c>
      <c r="BR58" s="79">
        <f t="shared" si="2"/>
        <v>0</v>
      </c>
      <c r="BS58" s="79">
        <f t="shared" si="2"/>
        <v>1410</v>
      </c>
      <c r="BT58" s="79">
        <f t="shared" si="2"/>
        <v>0</v>
      </c>
      <c r="BU58" s="79">
        <f t="shared" si="2"/>
        <v>0</v>
      </c>
      <c r="BV58" s="79">
        <f t="shared" si="2"/>
        <v>0</v>
      </c>
      <c r="BW58" s="79">
        <f t="shared" si="2"/>
        <v>0</v>
      </c>
      <c r="BX58" s="79">
        <f t="shared" si="2"/>
        <v>0</v>
      </c>
      <c r="BY58" s="79">
        <f t="shared" si="2"/>
        <v>0</v>
      </c>
      <c r="BZ58" s="79">
        <f t="shared" si="2"/>
        <v>0</v>
      </c>
      <c r="CA58" s="79">
        <f t="shared" si="2"/>
        <v>0</v>
      </c>
      <c r="CB58" s="79">
        <f t="shared" si="2"/>
        <v>0</v>
      </c>
      <c r="CC58" s="79">
        <f t="shared" si="2"/>
        <v>0</v>
      </c>
      <c r="CD58" s="79">
        <f t="shared" si="2"/>
        <v>0</v>
      </c>
      <c r="CE58" s="79">
        <f t="shared" si="2"/>
        <v>0</v>
      </c>
      <c r="CF58" s="79">
        <f t="shared" si="2"/>
        <v>0</v>
      </c>
      <c r="CG58" s="79">
        <f t="shared" si="2"/>
        <v>0</v>
      </c>
      <c r="CH58" s="79">
        <f t="shared" si="2"/>
        <v>0</v>
      </c>
      <c r="CI58" s="79">
        <f t="shared" si="2"/>
        <v>0</v>
      </c>
      <c r="CJ58" s="79">
        <f t="shared" si="2"/>
        <v>0</v>
      </c>
      <c r="CK58" s="79">
        <f t="shared" si="2"/>
        <v>0</v>
      </c>
      <c r="CL58" s="79">
        <f t="shared" si="2"/>
        <v>0</v>
      </c>
      <c r="CM58" s="79">
        <f t="shared" si="2"/>
        <v>0</v>
      </c>
      <c r="CN58" s="79">
        <f t="shared" si="2"/>
        <v>0</v>
      </c>
      <c r="CO58" s="79">
        <f t="shared" si="2"/>
        <v>0</v>
      </c>
      <c r="CP58" s="79">
        <f t="shared" si="2"/>
        <v>0</v>
      </c>
      <c r="CQ58" s="79">
        <f t="shared" si="2"/>
        <v>0</v>
      </c>
      <c r="CR58" s="79">
        <f t="shared" si="2"/>
        <v>0</v>
      </c>
      <c r="CS58" s="79">
        <f t="shared" si="2"/>
        <v>0</v>
      </c>
      <c r="CT58" s="79">
        <f t="shared" si="2"/>
        <v>0</v>
      </c>
      <c r="CU58" s="79">
        <f t="shared" si="2"/>
        <v>0</v>
      </c>
      <c r="CV58" s="79">
        <f t="shared" si="2"/>
        <v>0</v>
      </c>
      <c r="CW58" s="79">
        <f t="shared" si="2"/>
        <v>0</v>
      </c>
      <c r="CX58" s="79">
        <f t="shared" si="2"/>
        <v>0</v>
      </c>
      <c r="CY58" s="79">
        <f t="shared" si="2"/>
        <v>0</v>
      </c>
      <c r="CZ58" s="79">
        <f t="shared" si="2"/>
        <v>1485197.9800000002</v>
      </c>
      <c r="DA58" s="79">
        <f t="shared" si="2"/>
        <v>0</v>
      </c>
      <c r="DB58" s="79">
        <f t="shared" si="2"/>
        <v>0</v>
      </c>
      <c r="DC58" s="79">
        <f t="shared" si="2"/>
        <v>0</v>
      </c>
      <c r="DD58" s="79">
        <f t="shared" si="2"/>
        <v>0</v>
      </c>
      <c r="DE58" s="79">
        <f t="shared" si="2"/>
        <v>0</v>
      </c>
      <c r="DF58" s="79">
        <f t="shared" si="2"/>
        <v>0</v>
      </c>
      <c r="DG58" s="86">
        <f>SUM(A58:DF58)</f>
        <v>1499682.1400000001</v>
      </c>
      <c r="DH58" s="87"/>
      <c r="DI58" s="283">
        <f>SUM(DI3:DI57)</f>
        <v>0</v>
      </c>
      <c r="DJ58" s="283">
        <f t="shared" ref="DJ58:DN58" si="3">SUM(DJ3:DJ57)</f>
        <v>0</v>
      </c>
      <c r="DK58" s="283">
        <f t="shared" si="3"/>
        <v>0</v>
      </c>
      <c r="DL58" s="283">
        <f t="shared" ref="DL58" si="4">SUM(DL3:DL57)</f>
        <v>0</v>
      </c>
      <c r="DM58" s="283">
        <f t="shared" ref="DM58" si="5">SUM(DM3:DM57)</f>
        <v>0</v>
      </c>
      <c r="DN58" s="283">
        <f t="shared" si="3"/>
        <v>0</v>
      </c>
    </row>
    <row r="59" spans="1:118" x14ac:dyDescent="0.2">
      <c r="A59" s="84">
        <v>221101</v>
      </c>
      <c r="B59" s="84">
        <v>221201</v>
      </c>
      <c r="C59" s="84">
        <v>221301</v>
      </c>
      <c r="D59" s="84">
        <v>221401</v>
      </c>
      <c r="E59" s="84">
        <v>221501</v>
      </c>
      <c r="F59" s="84">
        <v>221601</v>
      </c>
      <c r="G59" s="84">
        <v>221701</v>
      </c>
      <c r="H59" s="84">
        <v>221801</v>
      </c>
      <c r="I59" s="84">
        <v>222101</v>
      </c>
      <c r="J59" s="84">
        <v>222201</v>
      </c>
      <c r="K59" s="84">
        <v>223101</v>
      </c>
      <c r="L59" s="84">
        <v>223201</v>
      </c>
      <c r="M59" s="84">
        <v>224101</v>
      </c>
      <c r="N59" s="84">
        <v>224201</v>
      </c>
      <c r="O59" s="84">
        <v>224301</v>
      </c>
      <c r="P59" s="84">
        <v>224401</v>
      </c>
      <c r="Q59" s="84">
        <v>225101</v>
      </c>
      <c r="R59" s="84">
        <v>225301</v>
      </c>
      <c r="S59" s="84">
        <v>225302</v>
      </c>
      <c r="T59" s="84">
        <v>225303</v>
      </c>
      <c r="U59" s="84">
        <v>225304</v>
      </c>
      <c r="V59" s="84">
        <v>225305</v>
      </c>
      <c r="W59" s="84">
        <v>225401</v>
      </c>
      <c r="X59" s="84">
        <v>225801</v>
      </c>
      <c r="Y59" s="84">
        <v>225901</v>
      </c>
      <c r="Z59" s="84">
        <v>226101</v>
      </c>
      <c r="AA59" s="84">
        <v>226201</v>
      </c>
      <c r="AB59" s="84">
        <v>227101</v>
      </c>
      <c r="AC59" s="84">
        <v>227103</v>
      </c>
      <c r="AD59" s="84">
        <v>227106</v>
      </c>
      <c r="AE59" s="84">
        <v>227107</v>
      </c>
      <c r="AF59" s="84">
        <v>227199</v>
      </c>
      <c r="AG59" s="84">
        <v>227201</v>
      </c>
      <c r="AH59" s="84">
        <v>227202</v>
      </c>
      <c r="AI59" s="84">
        <v>227204</v>
      </c>
      <c r="AJ59" s="84">
        <v>227205</v>
      </c>
      <c r="AK59" s="84">
        <v>227206</v>
      </c>
      <c r="AL59" s="84">
        <v>227207</v>
      </c>
      <c r="AM59" s="84">
        <v>227208</v>
      </c>
      <c r="AN59" s="84">
        <v>227299</v>
      </c>
      <c r="AO59" s="84">
        <v>227301</v>
      </c>
      <c r="AP59" s="84">
        <v>228101</v>
      </c>
      <c r="AQ59" s="84">
        <v>228201</v>
      </c>
      <c r="AR59" s="84">
        <v>228301</v>
      </c>
      <c r="AS59" s="84">
        <v>228401</v>
      </c>
      <c r="AT59" s="84">
        <v>228501</v>
      </c>
      <c r="AU59" s="84">
        <v>228502</v>
      </c>
      <c r="AV59" s="84">
        <v>228503</v>
      </c>
      <c r="AW59" s="84">
        <v>228601</v>
      </c>
      <c r="AX59" s="84">
        <v>228602</v>
      </c>
      <c r="AY59" s="84">
        <v>228702</v>
      </c>
      <c r="AZ59" s="84">
        <v>228703</v>
      </c>
      <c r="BA59" s="84">
        <v>228704</v>
      </c>
      <c r="BB59" s="84">
        <v>228705</v>
      </c>
      <c r="BC59" s="84">
        <v>228706</v>
      </c>
      <c r="BD59" s="84">
        <v>228801</v>
      </c>
      <c r="BE59" s="84">
        <v>228802</v>
      </c>
      <c r="BF59" s="84">
        <v>228803</v>
      </c>
      <c r="BG59" s="84">
        <v>229201</v>
      </c>
      <c r="BH59" s="84">
        <v>229203</v>
      </c>
      <c r="BI59" s="84">
        <v>231101</v>
      </c>
      <c r="BJ59" s="84">
        <v>231401</v>
      </c>
      <c r="BK59" s="84">
        <v>232101</v>
      </c>
      <c r="BL59" s="84">
        <v>232201</v>
      </c>
      <c r="BM59" s="84">
        <v>232301</v>
      </c>
      <c r="BN59" s="84">
        <v>233101</v>
      </c>
      <c r="BO59" s="84">
        <v>233201</v>
      </c>
      <c r="BP59" s="84">
        <v>233301</v>
      </c>
      <c r="BQ59" s="84">
        <v>233401</v>
      </c>
      <c r="BR59" s="84">
        <v>233501</v>
      </c>
      <c r="BS59" s="84">
        <v>234101</v>
      </c>
      <c r="BT59" s="84">
        <v>235101</v>
      </c>
      <c r="BU59" s="84">
        <v>235201</v>
      </c>
      <c r="BV59" s="84">
        <v>235301</v>
      </c>
      <c r="BW59" s="84">
        <v>235401</v>
      </c>
      <c r="BX59" s="84">
        <v>235501</v>
      </c>
      <c r="BY59" s="84">
        <v>236101</v>
      </c>
      <c r="BZ59" s="84">
        <v>236102</v>
      </c>
      <c r="CA59" s="84">
        <v>236103</v>
      </c>
      <c r="CB59" s="84">
        <v>236104</v>
      </c>
      <c r="CC59" s="84">
        <v>236105</v>
      </c>
      <c r="CD59" s="84">
        <v>2362021</v>
      </c>
      <c r="CE59" s="84">
        <v>236202</v>
      </c>
      <c r="CF59" s="84">
        <v>236203</v>
      </c>
      <c r="CG59" s="84">
        <v>236304</v>
      </c>
      <c r="CH59" s="84">
        <v>236305</v>
      </c>
      <c r="CI59" s="84">
        <v>236306</v>
      </c>
      <c r="CJ59" s="84">
        <v>236401</v>
      </c>
      <c r="CK59" s="84">
        <v>236403</v>
      </c>
      <c r="CL59" s="84">
        <v>236407</v>
      </c>
      <c r="CM59" s="84">
        <v>236901</v>
      </c>
      <c r="CN59" s="84">
        <v>237101</v>
      </c>
      <c r="CO59" s="84">
        <v>237102</v>
      </c>
      <c r="CP59" s="84">
        <v>237104</v>
      </c>
      <c r="CQ59" s="84">
        <v>237105</v>
      </c>
      <c r="CR59" s="84">
        <v>237106</v>
      </c>
      <c r="CS59" s="84">
        <v>237202</v>
      </c>
      <c r="CT59" s="84">
        <v>237203</v>
      </c>
      <c r="CU59" s="84">
        <v>237205</v>
      </c>
      <c r="CV59" s="84">
        <v>237206</v>
      </c>
      <c r="CW59" s="84">
        <v>237299</v>
      </c>
      <c r="CX59" s="84">
        <v>239101</v>
      </c>
      <c r="CY59" s="84">
        <v>239201</v>
      </c>
      <c r="CZ59" s="84">
        <v>239301</v>
      </c>
      <c r="DA59" s="84">
        <v>239501</v>
      </c>
      <c r="DB59" s="84">
        <v>239601</v>
      </c>
      <c r="DC59" s="84">
        <v>239801</v>
      </c>
      <c r="DD59" s="84">
        <v>239802</v>
      </c>
      <c r="DE59" s="84">
        <v>239901</v>
      </c>
      <c r="DF59" s="84">
        <v>239904</v>
      </c>
      <c r="DG59" s="83" t="s">
        <v>0</v>
      </c>
      <c r="DH59" s="82"/>
      <c r="DI59" s="81"/>
    </row>
    <row r="60" spans="1:118" ht="15" x14ac:dyDescent="0.25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7"/>
      <c r="AH60" s="287"/>
      <c r="AI60" s="287"/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7"/>
      <c r="AU60" s="287"/>
      <c r="AV60" s="287"/>
      <c r="AW60" s="287"/>
      <c r="AX60" s="287"/>
      <c r="AY60" s="287"/>
      <c r="AZ60" s="287"/>
      <c r="BA60" s="287"/>
      <c r="BB60" s="287"/>
      <c r="BC60" s="287"/>
      <c r="BD60" s="287"/>
      <c r="BE60" s="287"/>
      <c r="BF60" s="287"/>
      <c r="BG60" s="287"/>
      <c r="BH60" s="287"/>
      <c r="BI60" s="287"/>
      <c r="BJ60" s="287"/>
      <c r="BK60" s="287"/>
      <c r="BL60" s="287"/>
      <c r="BM60" s="287"/>
      <c r="BN60" s="287"/>
      <c r="BO60" s="287"/>
      <c r="BP60" s="287"/>
      <c r="BQ60" s="287"/>
      <c r="BR60" s="287"/>
      <c r="BS60" s="287"/>
      <c r="BT60" s="287"/>
      <c r="BU60" s="287"/>
      <c r="BV60" s="287"/>
      <c r="BW60" s="287"/>
      <c r="BX60" s="287"/>
      <c r="BY60" s="287"/>
      <c r="BZ60" s="287"/>
      <c r="CA60" s="287"/>
      <c r="CB60" s="287"/>
      <c r="CC60" s="287"/>
      <c r="CD60" s="287"/>
      <c r="CE60" s="287"/>
      <c r="CF60" s="287"/>
      <c r="CG60" s="287"/>
      <c r="CH60" s="287"/>
      <c r="CI60" s="287"/>
      <c r="CJ60" s="287"/>
      <c r="CK60" s="287"/>
      <c r="CL60" s="287"/>
      <c r="CM60" s="287"/>
      <c r="CN60" s="287"/>
      <c r="CO60" s="287"/>
      <c r="CP60" s="287"/>
      <c r="CQ60" s="287"/>
      <c r="CR60" s="287"/>
      <c r="CS60" s="287"/>
      <c r="CT60" s="287"/>
      <c r="CU60" s="287"/>
      <c r="CV60" s="287"/>
      <c r="CW60" s="287"/>
      <c r="CX60" s="287"/>
      <c r="CY60" s="287"/>
      <c r="CZ60" s="287"/>
      <c r="DA60" s="287"/>
      <c r="DB60" s="287"/>
      <c r="DC60" s="287"/>
      <c r="DD60" s="287"/>
      <c r="DE60" s="287"/>
      <c r="DF60" s="287"/>
      <c r="DG60" s="80">
        <f>SUM(A60:DF60)</f>
        <v>0</v>
      </c>
    </row>
    <row r="61" spans="1:118" ht="15" x14ac:dyDescent="0.25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7"/>
      <c r="AJ61" s="287"/>
      <c r="AK61" s="287"/>
      <c r="AL61" s="287"/>
      <c r="AM61" s="287"/>
      <c r="AN61" s="287"/>
      <c r="AO61" s="287"/>
      <c r="AP61" s="287"/>
      <c r="AQ61" s="287"/>
      <c r="AR61" s="287"/>
      <c r="AS61" s="287"/>
      <c r="AT61" s="287"/>
      <c r="AU61" s="287"/>
      <c r="AV61" s="287"/>
      <c r="AW61" s="287"/>
      <c r="AX61" s="287"/>
      <c r="AY61" s="287"/>
      <c r="AZ61" s="287"/>
      <c r="BA61" s="287"/>
      <c r="BB61" s="287"/>
      <c r="BC61" s="287"/>
      <c r="BD61" s="287"/>
      <c r="BE61" s="287"/>
      <c r="BF61" s="287"/>
      <c r="BG61" s="287"/>
      <c r="BH61" s="287"/>
      <c r="BI61" s="287"/>
      <c r="BJ61" s="287"/>
      <c r="BK61" s="287"/>
      <c r="BL61" s="287"/>
      <c r="BM61" s="287"/>
      <c r="BN61" s="287"/>
      <c r="BO61" s="287"/>
      <c r="BP61" s="287"/>
      <c r="BQ61" s="287"/>
      <c r="BR61" s="287"/>
      <c r="BS61" s="287"/>
      <c r="BT61" s="287"/>
      <c r="BU61" s="287"/>
      <c r="BV61" s="287"/>
      <c r="BW61" s="287"/>
      <c r="BX61" s="287"/>
      <c r="BY61" s="287"/>
      <c r="BZ61" s="287"/>
      <c r="CA61" s="287"/>
      <c r="CB61" s="287"/>
      <c r="CC61" s="287"/>
      <c r="CD61" s="287"/>
      <c r="CE61" s="287"/>
      <c r="CF61" s="287"/>
      <c r="CG61" s="287"/>
      <c r="CH61" s="287"/>
      <c r="CI61" s="287"/>
      <c r="CJ61" s="287"/>
      <c r="CK61" s="287"/>
      <c r="CL61" s="287"/>
      <c r="CM61" s="287"/>
      <c r="CN61" s="287"/>
      <c r="CO61" s="287"/>
      <c r="CP61" s="287"/>
      <c r="CQ61" s="287"/>
      <c r="CR61" s="287"/>
      <c r="CS61" s="287"/>
      <c r="CT61" s="287"/>
      <c r="CU61" s="287"/>
      <c r="CV61" s="287"/>
      <c r="CW61" s="287"/>
      <c r="CX61" s="287"/>
      <c r="CY61" s="287"/>
      <c r="CZ61" s="287"/>
      <c r="DA61" s="287"/>
      <c r="DB61" s="287"/>
      <c r="DC61" s="287"/>
      <c r="DD61" s="287"/>
      <c r="DE61" s="287"/>
      <c r="DF61" s="287"/>
      <c r="DG61" s="80">
        <f t="shared" ref="DG61:DG73" si="6">SUM(A61:DF61)</f>
        <v>0</v>
      </c>
    </row>
    <row r="62" spans="1:118" ht="15" x14ac:dyDescent="0.25">
      <c r="A62" s="287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7"/>
      <c r="AK62" s="287"/>
      <c r="AL62" s="287"/>
      <c r="AM62" s="287"/>
      <c r="AN62" s="287"/>
      <c r="AO62" s="287"/>
      <c r="AP62" s="287"/>
      <c r="AQ62" s="287"/>
      <c r="AR62" s="287"/>
      <c r="AS62" s="287"/>
      <c r="AT62" s="287"/>
      <c r="AU62" s="287"/>
      <c r="AV62" s="287"/>
      <c r="AW62" s="287"/>
      <c r="AX62" s="287"/>
      <c r="AY62" s="287"/>
      <c r="AZ62" s="287"/>
      <c r="BA62" s="287"/>
      <c r="BB62" s="287"/>
      <c r="BC62" s="287"/>
      <c r="BD62" s="287"/>
      <c r="BE62" s="287"/>
      <c r="BF62" s="287"/>
      <c r="BG62" s="287"/>
      <c r="BH62" s="287"/>
      <c r="BI62" s="287"/>
      <c r="BJ62" s="287"/>
      <c r="BK62" s="287"/>
      <c r="BL62" s="287"/>
      <c r="BM62" s="287"/>
      <c r="BN62" s="287"/>
      <c r="BO62" s="287"/>
      <c r="BP62" s="287"/>
      <c r="BQ62" s="287"/>
      <c r="BR62" s="287"/>
      <c r="BS62" s="287"/>
      <c r="BT62" s="287"/>
      <c r="BU62" s="287"/>
      <c r="BV62" s="287"/>
      <c r="BW62" s="287"/>
      <c r="BX62" s="287"/>
      <c r="BY62" s="287"/>
      <c r="BZ62" s="287"/>
      <c r="CA62" s="287"/>
      <c r="CB62" s="287"/>
      <c r="CC62" s="287"/>
      <c r="CD62" s="287"/>
      <c r="CE62" s="287"/>
      <c r="CF62" s="287"/>
      <c r="CG62" s="287"/>
      <c r="CH62" s="287"/>
      <c r="CI62" s="287"/>
      <c r="CJ62" s="287"/>
      <c r="CK62" s="287"/>
      <c r="CL62" s="287"/>
      <c r="CM62" s="287"/>
      <c r="CN62" s="287"/>
      <c r="CO62" s="287"/>
      <c r="CP62" s="287"/>
      <c r="CQ62" s="287"/>
      <c r="CR62" s="287"/>
      <c r="CS62" s="287"/>
      <c r="CT62" s="287"/>
      <c r="CU62" s="287"/>
      <c r="CV62" s="287"/>
      <c r="CW62" s="287"/>
      <c r="CX62" s="287"/>
      <c r="CY62" s="287"/>
      <c r="CZ62" s="287"/>
      <c r="DA62" s="287"/>
      <c r="DB62" s="287"/>
      <c r="DC62" s="287"/>
      <c r="DD62" s="287"/>
      <c r="DE62" s="287"/>
      <c r="DF62" s="287"/>
      <c r="DG62" s="80">
        <f t="shared" si="6"/>
        <v>0</v>
      </c>
    </row>
    <row r="63" spans="1:118" ht="15" x14ac:dyDescent="0.25">
      <c r="A63" s="287"/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  <c r="AA63" s="287"/>
      <c r="AB63" s="287"/>
      <c r="AC63" s="287"/>
      <c r="AD63" s="287"/>
      <c r="AE63" s="287"/>
      <c r="AF63" s="287"/>
      <c r="AG63" s="287"/>
      <c r="AH63" s="287"/>
      <c r="AI63" s="287"/>
      <c r="AJ63" s="287"/>
      <c r="AK63" s="287"/>
      <c r="AL63" s="287"/>
      <c r="AM63" s="287"/>
      <c r="AN63" s="287"/>
      <c r="AO63" s="287"/>
      <c r="AP63" s="287"/>
      <c r="AQ63" s="287"/>
      <c r="AR63" s="287"/>
      <c r="AS63" s="287"/>
      <c r="AT63" s="287"/>
      <c r="AU63" s="287"/>
      <c r="AV63" s="287"/>
      <c r="AW63" s="287"/>
      <c r="AX63" s="287"/>
      <c r="AY63" s="287"/>
      <c r="AZ63" s="287"/>
      <c r="BA63" s="287"/>
      <c r="BB63" s="287"/>
      <c r="BC63" s="287"/>
      <c r="BD63" s="287"/>
      <c r="BE63" s="287"/>
      <c r="BF63" s="287"/>
      <c r="BG63" s="287"/>
      <c r="BH63" s="287"/>
      <c r="BI63" s="287"/>
      <c r="BJ63" s="287"/>
      <c r="BK63" s="287"/>
      <c r="BL63" s="287"/>
      <c r="BM63" s="287"/>
      <c r="BN63" s="287"/>
      <c r="BO63" s="287"/>
      <c r="BP63" s="287"/>
      <c r="BQ63" s="287"/>
      <c r="BR63" s="287"/>
      <c r="BS63" s="287"/>
      <c r="BT63" s="287"/>
      <c r="BU63" s="287"/>
      <c r="BV63" s="287"/>
      <c r="BW63" s="287"/>
      <c r="BX63" s="287"/>
      <c r="BY63" s="287"/>
      <c r="BZ63" s="287"/>
      <c r="CA63" s="287"/>
      <c r="CB63" s="287"/>
      <c r="CC63" s="287"/>
      <c r="CD63" s="287"/>
      <c r="CE63" s="287"/>
      <c r="CF63" s="287"/>
      <c r="CG63" s="287"/>
      <c r="CH63" s="287"/>
      <c r="CI63" s="287"/>
      <c r="CJ63" s="287"/>
      <c r="CK63" s="287"/>
      <c r="CL63" s="287"/>
      <c r="CM63" s="287"/>
      <c r="CN63" s="287"/>
      <c r="CO63" s="287"/>
      <c r="CP63" s="287"/>
      <c r="CQ63" s="287"/>
      <c r="CR63" s="287"/>
      <c r="CS63" s="287"/>
      <c r="CT63" s="287"/>
      <c r="CU63" s="287"/>
      <c r="CV63" s="287"/>
      <c r="CW63" s="287"/>
      <c r="CX63" s="287"/>
      <c r="CY63" s="287"/>
      <c r="CZ63" s="287"/>
      <c r="DA63" s="287"/>
      <c r="DB63" s="287"/>
      <c r="DC63" s="287"/>
      <c r="DD63" s="287"/>
      <c r="DE63" s="287"/>
      <c r="DF63" s="287"/>
      <c r="DG63" s="80">
        <f t="shared" si="6"/>
        <v>0</v>
      </c>
    </row>
    <row r="64" spans="1:118" ht="15" x14ac:dyDescent="0.25">
      <c r="A64" s="287"/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7"/>
      <c r="AJ64" s="287"/>
      <c r="AK64" s="287"/>
      <c r="AL64" s="287"/>
      <c r="AM64" s="287"/>
      <c r="AN64" s="287"/>
      <c r="AO64" s="287"/>
      <c r="AP64" s="287"/>
      <c r="AQ64" s="287"/>
      <c r="AR64" s="287"/>
      <c r="AS64" s="287"/>
      <c r="AT64" s="287"/>
      <c r="AU64" s="287"/>
      <c r="AV64" s="287"/>
      <c r="AW64" s="287"/>
      <c r="AX64" s="287"/>
      <c r="AY64" s="287"/>
      <c r="AZ64" s="287"/>
      <c r="BA64" s="287"/>
      <c r="BB64" s="287"/>
      <c r="BC64" s="287"/>
      <c r="BD64" s="287"/>
      <c r="BE64" s="287"/>
      <c r="BF64" s="287"/>
      <c r="BG64" s="287"/>
      <c r="BH64" s="287"/>
      <c r="BI64" s="287"/>
      <c r="BJ64" s="287"/>
      <c r="BK64" s="287"/>
      <c r="BL64" s="287"/>
      <c r="BM64" s="287"/>
      <c r="BN64" s="287"/>
      <c r="BO64" s="287"/>
      <c r="BP64" s="287"/>
      <c r="BQ64" s="287"/>
      <c r="BR64" s="287"/>
      <c r="BS64" s="287"/>
      <c r="BT64" s="287"/>
      <c r="BU64" s="287"/>
      <c r="BV64" s="287"/>
      <c r="BW64" s="287"/>
      <c r="BX64" s="287"/>
      <c r="BY64" s="287"/>
      <c r="BZ64" s="287"/>
      <c r="CA64" s="287"/>
      <c r="CB64" s="287"/>
      <c r="CC64" s="287"/>
      <c r="CD64" s="287"/>
      <c r="CE64" s="287"/>
      <c r="CF64" s="287"/>
      <c r="CG64" s="287"/>
      <c r="CH64" s="287"/>
      <c r="CI64" s="287"/>
      <c r="CJ64" s="287"/>
      <c r="CK64" s="287"/>
      <c r="CL64" s="287"/>
      <c r="CM64" s="287"/>
      <c r="CN64" s="287"/>
      <c r="CO64" s="287"/>
      <c r="CP64" s="287"/>
      <c r="CQ64" s="287"/>
      <c r="CR64" s="287"/>
      <c r="CS64" s="287"/>
      <c r="CT64" s="287"/>
      <c r="CU64" s="287"/>
      <c r="CV64" s="287"/>
      <c r="CW64" s="287"/>
      <c r="CX64" s="287"/>
      <c r="CY64" s="287"/>
      <c r="CZ64" s="287"/>
      <c r="DA64" s="287"/>
      <c r="DB64" s="287"/>
      <c r="DC64" s="287"/>
      <c r="DD64" s="287"/>
      <c r="DE64" s="287"/>
      <c r="DF64" s="287"/>
      <c r="DG64" s="80">
        <f t="shared" si="6"/>
        <v>0</v>
      </c>
    </row>
    <row r="65" spans="1:111" ht="15" x14ac:dyDescent="0.25">
      <c r="A65" s="287"/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  <c r="AA65" s="287"/>
      <c r="AB65" s="287"/>
      <c r="AC65" s="287"/>
      <c r="AD65" s="287"/>
      <c r="AE65" s="287"/>
      <c r="AF65" s="287"/>
      <c r="AG65" s="287"/>
      <c r="AH65" s="287"/>
      <c r="AI65" s="287"/>
      <c r="AJ65" s="287"/>
      <c r="AK65" s="287"/>
      <c r="AL65" s="287"/>
      <c r="AM65" s="287"/>
      <c r="AN65" s="287"/>
      <c r="AO65" s="287"/>
      <c r="AP65" s="287"/>
      <c r="AQ65" s="287"/>
      <c r="AR65" s="287"/>
      <c r="AS65" s="287"/>
      <c r="AT65" s="287"/>
      <c r="AU65" s="287"/>
      <c r="AV65" s="287"/>
      <c r="AW65" s="287"/>
      <c r="AX65" s="287"/>
      <c r="AY65" s="287"/>
      <c r="AZ65" s="287"/>
      <c r="BA65" s="287"/>
      <c r="BB65" s="287"/>
      <c r="BC65" s="287"/>
      <c r="BD65" s="287"/>
      <c r="BE65" s="287"/>
      <c r="BF65" s="287"/>
      <c r="BG65" s="287"/>
      <c r="BH65" s="287"/>
      <c r="BI65" s="287"/>
      <c r="BJ65" s="287"/>
      <c r="BK65" s="287"/>
      <c r="BL65" s="287"/>
      <c r="BM65" s="287"/>
      <c r="BN65" s="287"/>
      <c r="BO65" s="287"/>
      <c r="BP65" s="287"/>
      <c r="BQ65" s="287"/>
      <c r="BR65" s="287"/>
      <c r="BS65" s="287"/>
      <c r="BT65" s="287"/>
      <c r="BU65" s="287"/>
      <c r="BV65" s="287"/>
      <c r="BW65" s="287"/>
      <c r="BX65" s="287"/>
      <c r="BY65" s="287"/>
      <c r="BZ65" s="287"/>
      <c r="CA65" s="287"/>
      <c r="CB65" s="287"/>
      <c r="CC65" s="287"/>
      <c r="CD65" s="287"/>
      <c r="CE65" s="287"/>
      <c r="CF65" s="287"/>
      <c r="CG65" s="287"/>
      <c r="CH65" s="287"/>
      <c r="CI65" s="287"/>
      <c r="CJ65" s="287"/>
      <c r="CK65" s="287"/>
      <c r="CL65" s="287"/>
      <c r="CM65" s="287"/>
      <c r="CN65" s="287"/>
      <c r="CO65" s="287"/>
      <c r="CP65" s="287"/>
      <c r="CQ65" s="287"/>
      <c r="CR65" s="287"/>
      <c r="CS65" s="287"/>
      <c r="CT65" s="287"/>
      <c r="CU65" s="287"/>
      <c r="CV65" s="287"/>
      <c r="CW65" s="287"/>
      <c r="CX65" s="287"/>
      <c r="CY65" s="287"/>
      <c r="CZ65" s="287"/>
      <c r="DA65" s="287"/>
      <c r="DB65" s="287"/>
      <c r="DC65" s="287"/>
      <c r="DD65" s="287"/>
      <c r="DE65" s="287"/>
      <c r="DF65" s="287"/>
      <c r="DG65" s="80">
        <f t="shared" si="6"/>
        <v>0</v>
      </c>
    </row>
    <row r="66" spans="1:111" ht="15" x14ac:dyDescent="0.25">
      <c r="A66" s="287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  <c r="AD66" s="287"/>
      <c r="AE66" s="287"/>
      <c r="AF66" s="287"/>
      <c r="AG66" s="287"/>
      <c r="AH66" s="287"/>
      <c r="AI66" s="287"/>
      <c r="AJ66" s="287"/>
      <c r="AK66" s="287"/>
      <c r="AL66" s="287"/>
      <c r="AM66" s="287"/>
      <c r="AN66" s="287"/>
      <c r="AO66" s="287"/>
      <c r="AP66" s="287"/>
      <c r="AQ66" s="287"/>
      <c r="AR66" s="287"/>
      <c r="AS66" s="287"/>
      <c r="AT66" s="287"/>
      <c r="AU66" s="287"/>
      <c r="AV66" s="287"/>
      <c r="AW66" s="287"/>
      <c r="AX66" s="287"/>
      <c r="AY66" s="287"/>
      <c r="AZ66" s="287"/>
      <c r="BA66" s="287"/>
      <c r="BB66" s="287"/>
      <c r="BC66" s="287"/>
      <c r="BD66" s="287"/>
      <c r="BE66" s="287"/>
      <c r="BF66" s="287"/>
      <c r="BG66" s="287"/>
      <c r="BH66" s="287"/>
      <c r="BI66" s="287"/>
      <c r="BJ66" s="287"/>
      <c r="BK66" s="287"/>
      <c r="BL66" s="287"/>
      <c r="BM66" s="287"/>
      <c r="BN66" s="287"/>
      <c r="BO66" s="287"/>
      <c r="BP66" s="287"/>
      <c r="BQ66" s="287"/>
      <c r="BR66" s="287"/>
      <c r="BS66" s="287"/>
      <c r="BT66" s="287"/>
      <c r="BU66" s="287"/>
      <c r="BV66" s="287"/>
      <c r="BW66" s="287"/>
      <c r="BX66" s="287"/>
      <c r="BY66" s="287"/>
      <c r="BZ66" s="287"/>
      <c r="CA66" s="287"/>
      <c r="CB66" s="287"/>
      <c r="CC66" s="287"/>
      <c r="CD66" s="287"/>
      <c r="CE66" s="287"/>
      <c r="CF66" s="287"/>
      <c r="CG66" s="287"/>
      <c r="CH66" s="287"/>
      <c r="CI66" s="287"/>
      <c r="CJ66" s="287"/>
      <c r="CK66" s="287"/>
      <c r="CL66" s="287"/>
      <c r="CM66" s="287"/>
      <c r="CN66" s="287"/>
      <c r="CO66" s="287"/>
      <c r="CP66" s="287"/>
      <c r="CQ66" s="287"/>
      <c r="CR66" s="287"/>
      <c r="CS66" s="287"/>
      <c r="CT66" s="287"/>
      <c r="CU66" s="287"/>
      <c r="CV66" s="287"/>
      <c r="CW66" s="287"/>
      <c r="CX66" s="287"/>
      <c r="CY66" s="287"/>
      <c r="CZ66" s="287"/>
      <c r="DA66" s="287"/>
      <c r="DB66" s="287"/>
      <c r="DC66" s="287"/>
      <c r="DD66" s="287"/>
      <c r="DE66" s="287"/>
      <c r="DF66" s="287"/>
      <c r="DG66" s="80">
        <f t="shared" si="6"/>
        <v>0</v>
      </c>
    </row>
    <row r="67" spans="1:111" ht="15" x14ac:dyDescent="0.25">
      <c r="A67" s="287"/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287"/>
      <c r="AY67" s="287"/>
      <c r="AZ67" s="287"/>
      <c r="BA67" s="287"/>
      <c r="BB67" s="287"/>
      <c r="BC67" s="287"/>
      <c r="BD67" s="287"/>
      <c r="BE67" s="287"/>
      <c r="BF67" s="287"/>
      <c r="BG67" s="287"/>
      <c r="BH67" s="287"/>
      <c r="BI67" s="287"/>
      <c r="BJ67" s="287"/>
      <c r="BK67" s="287"/>
      <c r="BL67" s="287"/>
      <c r="BM67" s="287"/>
      <c r="BN67" s="287"/>
      <c r="BO67" s="287"/>
      <c r="BP67" s="287"/>
      <c r="BQ67" s="287"/>
      <c r="BR67" s="287"/>
      <c r="BS67" s="287"/>
      <c r="BT67" s="287"/>
      <c r="BU67" s="287"/>
      <c r="BV67" s="287"/>
      <c r="BW67" s="287"/>
      <c r="BX67" s="287"/>
      <c r="BY67" s="287"/>
      <c r="BZ67" s="287"/>
      <c r="CA67" s="287"/>
      <c r="CB67" s="287"/>
      <c r="CC67" s="287"/>
      <c r="CD67" s="287"/>
      <c r="CE67" s="287"/>
      <c r="CF67" s="287"/>
      <c r="CG67" s="287"/>
      <c r="CH67" s="287"/>
      <c r="CI67" s="287"/>
      <c r="CJ67" s="287"/>
      <c r="CK67" s="287"/>
      <c r="CL67" s="287"/>
      <c r="CM67" s="287"/>
      <c r="CN67" s="287"/>
      <c r="CO67" s="287"/>
      <c r="CP67" s="287"/>
      <c r="CQ67" s="287"/>
      <c r="CR67" s="287"/>
      <c r="CS67" s="287"/>
      <c r="CT67" s="287"/>
      <c r="CU67" s="287"/>
      <c r="CV67" s="287"/>
      <c r="CW67" s="287"/>
      <c r="CX67" s="287"/>
      <c r="CY67" s="287"/>
      <c r="CZ67" s="287"/>
      <c r="DA67" s="287"/>
      <c r="DB67" s="287"/>
      <c r="DC67" s="287"/>
      <c r="DD67" s="287"/>
      <c r="DE67" s="287"/>
      <c r="DF67" s="287"/>
      <c r="DG67" s="80">
        <f t="shared" si="6"/>
        <v>0</v>
      </c>
    </row>
    <row r="68" spans="1:111" ht="15" x14ac:dyDescent="0.25">
      <c r="A68" s="287"/>
      <c r="B68" s="287"/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7"/>
      <c r="AG68" s="287"/>
      <c r="AH68" s="287"/>
      <c r="AI68" s="287"/>
      <c r="AJ68" s="287"/>
      <c r="AK68" s="287"/>
      <c r="AL68" s="287"/>
      <c r="AM68" s="287"/>
      <c r="AN68" s="287"/>
      <c r="AO68" s="287"/>
      <c r="AP68" s="287"/>
      <c r="AQ68" s="287"/>
      <c r="AR68" s="287"/>
      <c r="AS68" s="287"/>
      <c r="AT68" s="287"/>
      <c r="AU68" s="287"/>
      <c r="AV68" s="287"/>
      <c r="AW68" s="287"/>
      <c r="AX68" s="287"/>
      <c r="AY68" s="287"/>
      <c r="AZ68" s="287"/>
      <c r="BA68" s="287"/>
      <c r="BB68" s="287"/>
      <c r="BC68" s="287"/>
      <c r="BD68" s="287"/>
      <c r="BE68" s="287"/>
      <c r="BF68" s="287"/>
      <c r="BG68" s="287"/>
      <c r="BH68" s="287"/>
      <c r="BI68" s="287"/>
      <c r="BJ68" s="287"/>
      <c r="BK68" s="287"/>
      <c r="BL68" s="287"/>
      <c r="BM68" s="287"/>
      <c r="BN68" s="287"/>
      <c r="BO68" s="287"/>
      <c r="BP68" s="287"/>
      <c r="BQ68" s="287"/>
      <c r="BR68" s="287"/>
      <c r="BS68" s="287"/>
      <c r="BT68" s="287"/>
      <c r="BU68" s="287"/>
      <c r="BV68" s="287"/>
      <c r="BW68" s="287"/>
      <c r="BX68" s="287"/>
      <c r="BY68" s="287"/>
      <c r="BZ68" s="287"/>
      <c r="CA68" s="287"/>
      <c r="CB68" s="287"/>
      <c r="CC68" s="287"/>
      <c r="CD68" s="287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  <c r="CO68" s="287"/>
      <c r="CP68" s="287"/>
      <c r="CQ68" s="287"/>
      <c r="CR68" s="287"/>
      <c r="CS68" s="287"/>
      <c r="CT68" s="287"/>
      <c r="CU68" s="287"/>
      <c r="CV68" s="287"/>
      <c r="CW68" s="287"/>
      <c r="CX68" s="287"/>
      <c r="CY68" s="287"/>
      <c r="CZ68" s="287"/>
      <c r="DA68" s="287"/>
      <c r="DB68" s="287"/>
      <c r="DC68" s="287"/>
      <c r="DD68" s="287"/>
      <c r="DE68" s="287"/>
      <c r="DF68" s="287"/>
      <c r="DG68" s="80">
        <f t="shared" si="6"/>
        <v>0</v>
      </c>
    </row>
    <row r="69" spans="1:111" ht="15" x14ac:dyDescent="0.25">
      <c r="A69" s="287"/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7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  <c r="AV69" s="287"/>
      <c r="AW69" s="287"/>
      <c r="AX69" s="287"/>
      <c r="AY69" s="287"/>
      <c r="AZ69" s="287"/>
      <c r="BA69" s="287"/>
      <c r="BB69" s="287"/>
      <c r="BC69" s="287"/>
      <c r="BD69" s="287"/>
      <c r="BE69" s="287"/>
      <c r="BF69" s="287"/>
      <c r="BG69" s="287"/>
      <c r="BH69" s="287"/>
      <c r="BI69" s="287"/>
      <c r="BJ69" s="287"/>
      <c r="BK69" s="287"/>
      <c r="BL69" s="287"/>
      <c r="BM69" s="287"/>
      <c r="BN69" s="287"/>
      <c r="BO69" s="287"/>
      <c r="BP69" s="287"/>
      <c r="BQ69" s="287"/>
      <c r="BR69" s="287"/>
      <c r="BS69" s="287"/>
      <c r="BT69" s="287"/>
      <c r="BU69" s="287"/>
      <c r="BV69" s="287"/>
      <c r="BW69" s="287"/>
      <c r="BX69" s="287"/>
      <c r="BY69" s="287"/>
      <c r="BZ69" s="287"/>
      <c r="CA69" s="287"/>
      <c r="CB69" s="287"/>
      <c r="CC69" s="287"/>
      <c r="CD69" s="287"/>
      <c r="CE69" s="287"/>
      <c r="CF69" s="287"/>
      <c r="CG69" s="287"/>
      <c r="CH69" s="287"/>
      <c r="CI69" s="287"/>
      <c r="CJ69" s="287"/>
      <c r="CK69" s="287"/>
      <c r="CL69" s="287"/>
      <c r="CM69" s="287"/>
      <c r="CN69" s="287"/>
      <c r="CO69" s="287"/>
      <c r="CP69" s="287"/>
      <c r="CQ69" s="287"/>
      <c r="CR69" s="287"/>
      <c r="CS69" s="287"/>
      <c r="CT69" s="287"/>
      <c r="CU69" s="287"/>
      <c r="CV69" s="287"/>
      <c r="CW69" s="287"/>
      <c r="CX69" s="287"/>
      <c r="CY69" s="287"/>
      <c r="CZ69" s="287"/>
      <c r="DA69" s="287"/>
      <c r="DB69" s="287"/>
      <c r="DC69" s="287"/>
      <c r="DD69" s="287"/>
      <c r="DE69" s="287"/>
      <c r="DF69" s="287"/>
      <c r="DG69" s="80">
        <f t="shared" si="6"/>
        <v>0</v>
      </c>
    </row>
    <row r="70" spans="1:111" ht="15" x14ac:dyDescent="0.25">
      <c r="A70" s="287"/>
      <c r="B70" s="287"/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87"/>
      <c r="AM70" s="287"/>
      <c r="AN70" s="287"/>
      <c r="AO70" s="287"/>
      <c r="AP70" s="287"/>
      <c r="AQ70" s="287"/>
      <c r="AR70" s="287"/>
      <c r="AS70" s="287"/>
      <c r="AT70" s="287"/>
      <c r="AU70" s="287"/>
      <c r="AV70" s="287"/>
      <c r="AW70" s="287"/>
      <c r="AX70" s="287"/>
      <c r="AY70" s="287"/>
      <c r="AZ70" s="287"/>
      <c r="BA70" s="287"/>
      <c r="BB70" s="287"/>
      <c r="BC70" s="287"/>
      <c r="BD70" s="287"/>
      <c r="BE70" s="287"/>
      <c r="BF70" s="287"/>
      <c r="BG70" s="287"/>
      <c r="BH70" s="287"/>
      <c r="BI70" s="287"/>
      <c r="BJ70" s="287"/>
      <c r="BK70" s="287"/>
      <c r="BL70" s="287"/>
      <c r="BM70" s="287"/>
      <c r="BN70" s="287"/>
      <c r="BO70" s="287"/>
      <c r="BP70" s="287"/>
      <c r="BQ70" s="287"/>
      <c r="BR70" s="287"/>
      <c r="BS70" s="287"/>
      <c r="BT70" s="287"/>
      <c r="BU70" s="287"/>
      <c r="BV70" s="287"/>
      <c r="BW70" s="287"/>
      <c r="BX70" s="287"/>
      <c r="BY70" s="287"/>
      <c r="BZ70" s="287"/>
      <c r="CA70" s="287"/>
      <c r="CB70" s="287"/>
      <c r="CC70" s="287"/>
      <c r="CD70" s="287"/>
      <c r="CE70" s="287"/>
      <c r="CF70" s="287"/>
      <c r="CG70" s="287"/>
      <c r="CH70" s="287"/>
      <c r="CI70" s="287"/>
      <c r="CJ70" s="287"/>
      <c r="CK70" s="287"/>
      <c r="CL70" s="287"/>
      <c r="CM70" s="287"/>
      <c r="CN70" s="287"/>
      <c r="CO70" s="287"/>
      <c r="CP70" s="287"/>
      <c r="CQ70" s="287"/>
      <c r="CR70" s="287"/>
      <c r="CS70" s="287"/>
      <c r="CT70" s="287"/>
      <c r="CU70" s="287"/>
      <c r="CV70" s="287"/>
      <c r="CW70" s="287"/>
      <c r="CX70" s="287"/>
      <c r="CY70" s="287"/>
      <c r="CZ70" s="287"/>
      <c r="DA70" s="287"/>
      <c r="DB70" s="287"/>
      <c r="DC70" s="287"/>
      <c r="DD70" s="287"/>
      <c r="DE70" s="287"/>
      <c r="DF70" s="287"/>
      <c r="DG70" s="80">
        <f t="shared" si="6"/>
        <v>0</v>
      </c>
    </row>
    <row r="71" spans="1:111" ht="15" x14ac:dyDescent="0.25">
      <c r="A71" s="287"/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/>
      <c r="AO71" s="287"/>
      <c r="AP71" s="287"/>
      <c r="AQ71" s="287"/>
      <c r="AR71" s="287"/>
      <c r="AS71" s="287"/>
      <c r="AT71" s="287"/>
      <c r="AU71" s="287"/>
      <c r="AV71" s="287"/>
      <c r="AW71" s="287"/>
      <c r="AX71" s="287"/>
      <c r="AY71" s="287"/>
      <c r="AZ71" s="287"/>
      <c r="BA71" s="287"/>
      <c r="BB71" s="287"/>
      <c r="BC71" s="287"/>
      <c r="BD71" s="287"/>
      <c r="BE71" s="287"/>
      <c r="BF71" s="287"/>
      <c r="BG71" s="287"/>
      <c r="BH71" s="287"/>
      <c r="BI71" s="287"/>
      <c r="BJ71" s="287"/>
      <c r="BK71" s="287"/>
      <c r="BL71" s="287"/>
      <c r="BM71" s="287"/>
      <c r="BN71" s="287"/>
      <c r="BO71" s="287"/>
      <c r="BP71" s="287"/>
      <c r="BQ71" s="287"/>
      <c r="BR71" s="287"/>
      <c r="BS71" s="287"/>
      <c r="BT71" s="287"/>
      <c r="BU71" s="287"/>
      <c r="BV71" s="287"/>
      <c r="BW71" s="287"/>
      <c r="BX71" s="287"/>
      <c r="BY71" s="287"/>
      <c r="BZ71" s="287"/>
      <c r="CA71" s="287"/>
      <c r="CB71" s="287"/>
      <c r="CC71" s="287"/>
      <c r="CD71" s="287"/>
      <c r="CE71" s="287"/>
      <c r="CF71" s="287"/>
      <c r="CG71" s="287"/>
      <c r="CH71" s="287"/>
      <c r="CI71" s="287"/>
      <c r="CJ71" s="287"/>
      <c r="CK71" s="287"/>
      <c r="CL71" s="287"/>
      <c r="CM71" s="287"/>
      <c r="CN71" s="287"/>
      <c r="CO71" s="287"/>
      <c r="CP71" s="287"/>
      <c r="CQ71" s="287"/>
      <c r="CR71" s="287"/>
      <c r="CS71" s="287"/>
      <c r="CT71" s="287"/>
      <c r="CU71" s="287"/>
      <c r="CV71" s="287"/>
      <c r="CW71" s="287"/>
      <c r="CX71" s="287"/>
      <c r="CY71" s="287"/>
      <c r="CZ71" s="287"/>
      <c r="DA71" s="287"/>
      <c r="DB71" s="287"/>
      <c r="DC71" s="287"/>
      <c r="DD71" s="287"/>
      <c r="DE71" s="287"/>
      <c r="DF71" s="287"/>
      <c r="DG71" s="80">
        <f t="shared" si="6"/>
        <v>0</v>
      </c>
    </row>
    <row r="72" spans="1:111" ht="15" x14ac:dyDescent="0.25">
      <c r="A72" s="287"/>
      <c r="B72" s="287"/>
      <c r="C72" s="287"/>
      <c r="D72" s="287"/>
      <c r="E72" s="287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/>
      <c r="AO72" s="287"/>
      <c r="AP72" s="287"/>
      <c r="AQ72" s="287"/>
      <c r="AR72" s="287"/>
      <c r="AS72" s="287"/>
      <c r="AT72" s="287"/>
      <c r="AU72" s="287"/>
      <c r="AV72" s="287"/>
      <c r="AW72" s="287"/>
      <c r="AX72" s="287"/>
      <c r="AY72" s="287"/>
      <c r="AZ72" s="287"/>
      <c r="BA72" s="287"/>
      <c r="BB72" s="287"/>
      <c r="BC72" s="287"/>
      <c r="BD72" s="287"/>
      <c r="BE72" s="287"/>
      <c r="BF72" s="287"/>
      <c r="BG72" s="287"/>
      <c r="BH72" s="287"/>
      <c r="BI72" s="287"/>
      <c r="BJ72" s="287"/>
      <c r="BK72" s="287"/>
      <c r="BL72" s="287"/>
      <c r="BM72" s="287"/>
      <c r="BN72" s="287"/>
      <c r="BO72" s="287"/>
      <c r="BP72" s="287"/>
      <c r="BQ72" s="287"/>
      <c r="BR72" s="287"/>
      <c r="BS72" s="287"/>
      <c r="BT72" s="287"/>
      <c r="BU72" s="287"/>
      <c r="BV72" s="287"/>
      <c r="BW72" s="287"/>
      <c r="BX72" s="287"/>
      <c r="BY72" s="287"/>
      <c r="BZ72" s="287"/>
      <c r="CA72" s="287"/>
      <c r="CB72" s="287"/>
      <c r="CC72" s="287"/>
      <c r="CD72" s="287"/>
      <c r="CE72" s="287"/>
      <c r="CF72" s="287"/>
      <c r="CG72" s="287"/>
      <c r="CH72" s="287"/>
      <c r="CI72" s="287"/>
      <c r="CJ72" s="287"/>
      <c r="CK72" s="287"/>
      <c r="CL72" s="287"/>
      <c r="CM72" s="287"/>
      <c r="CN72" s="287"/>
      <c r="CO72" s="287"/>
      <c r="CP72" s="287"/>
      <c r="CQ72" s="287"/>
      <c r="CR72" s="287"/>
      <c r="CS72" s="287"/>
      <c r="CT72" s="287"/>
      <c r="CU72" s="287"/>
      <c r="CV72" s="287"/>
      <c r="CW72" s="287"/>
      <c r="CX72" s="287"/>
      <c r="CY72" s="287"/>
      <c r="CZ72" s="287"/>
      <c r="DA72" s="287"/>
      <c r="DB72" s="287"/>
      <c r="DC72" s="287"/>
      <c r="DD72" s="287"/>
      <c r="DE72" s="287"/>
      <c r="DF72" s="287"/>
      <c r="DG72" s="80">
        <f t="shared" si="6"/>
        <v>0</v>
      </c>
    </row>
    <row r="73" spans="1:111" ht="15" x14ac:dyDescent="0.25">
      <c r="A73" s="287"/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  <c r="AA73" s="287"/>
      <c r="AB73" s="287"/>
      <c r="AC73" s="287"/>
      <c r="AD73" s="287"/>
      <c r="AE73" s="287"/>
      <c r="AF73" s="287"/>
      <c r="AG73" s="287"/>
      <c r="AH73" s="287"/>
      <c r="AI73" s="287"/>
      <c r="AJ73" s="287"/>
      <c r="AK73" s="287"/>
      <c r="AL73" s="287"/>
      <c r="AM73" s="287"/>
      <c r="AN73" s="287"/>
      <c r="AO73" s="287"/>
      <c r="AP73" s="287"/>
      <c r="AQ73" s="287"/>
      <c r="AR73" s="287"/>
      <c r="AS73" s="287"/>
      <c r="AT73" s="287"/>
      <c r="AU73" s="287"/>
      <c r="AV73" s="287"/>
      <c r="AW73" s="287"/>
      <c r="AX73" s="287"/>
      <c r="AY73" s="287"/>
      <c r="AZ73" s="287"/>
      <c r="BA73" s="287"/>
      <c r="BB73" s="287"/>
      <c r="BC73" s="287"/>
      <c r="BD73" s="287"/>
      <c r="BE73" s="287"/>
      <c r="BF73" s="287"/>
      <c r="BG73" s="287"/>
      <c r="BH73" s="287"/>
      <c r="BI73" s="287"/>
      <c r="BJ73" s="287"/>
      <c r="BK73" s="287"/>
      <c r="BL73" s="287"/>
      <c r="BM73" s="287"/>
      <c r="BN73" s="287"/>
      <c r="BO73" s="287"/>
      <c r="BP73" s="287"/>
      <c r="BQ73" s="287"/>
      <c r="BR73" s="287"/>
      <c r="BS73" s="287"/>
      <c r="BT73" s="287"/>
      <c r="BU73" s="287"/>
      <c r="BV73" s="287"/>
      <c r="BW73" s="287"/>
      <c r="BX73" s="287"/>
      <c r="BY73" s="287"/>
      <c r="BZ73" s="287"/>
      <c r="CA73" s="287"/>
      <c r="CB73" s="287"/>
      <c r="CC73" s="287"/>
      <c r="CD73" s="287"/>
      <c r="CE73" s="287"/>
      <c r="CF73" s="287"/>
      <c r="CG73" s="287"/>
      <c r="CH73" s="287"/>
      <c r="CI73" s="287"/>
      <c r="CJ73" s="287"/>
      <c r="CK73" s="287"/>
      <c r="CL73" s="287"/>
      <c r="CM73" s="287"/>
      <c r="CN73" s="287"/>
      <c r="CO73" s="287"/>
      <c r="CP73" s="287"/>
      <c r="CQ73" s="287"/>
      <c r="CR73" s="287"/>
      <c r="CS73" s="287"/>
      <c r="CT73" s="287"/>
      <c r="CU73" s="287"/>
      <c r="CV73" s="287"/>
      <c r="CW73" s="287"/>
      <c r="CX73" s="287"/>
      <c r="CY73" s="287"/>
      <c r="CZ73" s="287"/>
      <c r="DA73" s="287"/>
      <c r="DB73" s="287"/>
      <c r="DC73" s="287"/>
      <c r="DD73" s="287"/>
      <c r="DE73" s="287"/>
      <c r="DF73" s="287"/>
      <c r="DG73" s="80">
        <f t="shared" si="6"/>
        <v>0</v>
      </c>
    </row>
    <row r="74" spans="1:111" x14ac:dyDescent="0.2">
      <c r="A74" s="79">
        <f>SUM(A60:A73)</f>
        <v>0</v>
      </c>
      <c r="B74" s="79">
        <f t="shared" ref="B74:BM74" si="7">SUM(B60:B73)</f>
        <v>0</v>
      </c>
      <c r="C74" s="79">
        <f t="shared" si="7"/>
        <v>0</v>
      </c>
      <c r="D74" s="79">
        <f t="shared" si="7"/>
        <v>0</v>
      </c>
      <c r="E74" s="79">
        <f t="shared" si="7"/>
        <v>0</v>
      </c>
      <c r="F74" s="79">
        <f t="shared" si="7"/>
        <v>0</v>
      </c>
      <c r="G74" s="79">
        <f t="shared" si="7"/>
        <v>0</v>
      </c>
      <c r="H74" s="79">
        <f t="shared" si="7"/>
        <v>0</v>
      </c>
      <c r="I74" s="79">
        <f t="shared" si="7"/>
        <v>0</v>
      </c>
      <c r="J74" s="79">
        <f t="shared" si="7"/>
        <v>0</v>
      </c>
      <c r="K74" s="79">
        <f t="shared" si="7"/>
        <v>0</v>
      </c>
      <c r="L74" s="79">
        <f t="shared" si="7"/>
        <v>0</v>
      </c>
      <c r="M74" s="79">
        <f t="shared" si="7"/>
        <v>0</v>
      </c>
      <c r="N74" s="79">
        <f t="shared" si="7"/>
        <v>0</v>
      </c>
      <c r="O74" s="79">
        <f t="shared" si="7"/>
        <v>0</v>
      </c>
      <c r="P74" s="79">
        <f t="shared" si="7"/>
        <v>0</v>
      </c>
      <c r="Q74" s="79">
        <f t="shared" si="7"/>
        <v>0</v>
      </c>
      <c r="R74" s="79">
        <f t="shared" si="7"/>
        <v>0</v>
      </c>
      <c r="S74" s="79">
        <f t="shared" si="7"/>
        <v>0</v>
      </c>
      <c r="T74" s="79">
        <f t="shared" si="7"/>
        <v>0</v>
      </c>
      <c r="U74" s="79">
        <f t="shared" si="7"/>
        <v>0</v>
      </c>
      <c r="V74" s="79">
        <f t="shared" si="7"/>
        <v>0</v>
      </c>
      <c r="W74" s="79">
        <f t="shared" si="7"/>
        <v>0</v>
      </c>
      <c r="X74" s="79">
        <f t="shared" si="7"/>
        <v>0</v>
      </c>
      <c r="Y74" s="79">
        <f t="shared" si="7"/>
        <v>0</v>
      </c>
      <c r="Z74" s="79">
        <f t="shared" si="7"/>
        <v>0</v>
      </c>
      <c r="AA74" s="79">
        <f t="shared" si="7"/>
        <v>0</v>
      </c>
      <c r="AB74" s="79">
        <f t="shared" si="7"/>
        <v>0</v>
      </c>
      <c r="AC74" s="79">
        <f t="shared" si="7"/>
        <v>0</v>
      </c>
      <c r="AD74" s="79">
        <f t="shared" si="7"/>
        <v>0</v>
      </c>
      <c r="AE74" s="79">
        <f t="shared" si="7"/>
        <v>0</v>
      </c>
      <c r="AF74" s="79">
        <f t="shared" si="7"/>
        <v>0</v>
      </c>
      <c r="AG74" s="79">
        <f t="shared" si="7"/>
        <v>0</v>
      </c>
      <c r="AH74" s="79">
        <f t="shared" si="7"/>
        <v>0</v>
      </c>
      <c r="AI74" s="79">
        <f t="shared" si="7"/>
        <v>0</v>
      </c>
      <c r="AJ74" s="79">
        <f t="shared" si="7"/>
        <v>0</v>
      </c>
      <c r="AK74" s="79">
        <f t="shared" si="7"/>
        <v>0</v>
      </c>
      <c r="AL74" s="79">
        <f t="shared" si="7"/>
        <v>0</v>
      </c>
      <c r="AM74" s="79">
        <f t="shared" si="7"/>
        <v>0</v>
      </c>
      <c r="AN74" s="79">
        <f t="shared" si="7"/>
        <v>0</v>
      </c>
      <c r="AO74" s="79">
        <f t="shared" si="7"/>
        <v>0</v>
      </c>
      <c r="AP74" s="79">
        <f t="shared" si="7"/>
        <v>0</v>
      </c>
      <c r="AQ74" s="79">
        <f t="shared" si="7"/>
        <v>0</v>
      </c>
      <c r="AR74" s="79">
        <f t="shared" si="7"/>
        <v>0</v>
      </c>
      <c r="AS74" s="79">
        <f t="shared" si="7"/>
        <v>0</v>
      </c>
      <c r="AT74" s="79">
        <f t="shared" si="7"/>
        <v>0</v>
      </c>
      <c r="AU74" s="79">
        <f t="shared" si="7"/>
        <v>0</v>
      </c>
      <c r="AV74" s="79">
        <f t="shared" si="7"/>
        <v>0</v>
      </c>
      <c r="AW74" s="79">
        <f t="shared" si="7"/>
        <v>0</v>
      </c>
      <c r="AX74" s="79">
        <f t="shared" si="7"/>
        <v>0</v>
      </c>
      <c r="AY74" s="79">
        <f t="shared" si="7"/>
        <v>0</v>
      </c>
      <c r="AZ74" s="79">
        <f t="shared" si="7"/>
        <v>0</v>
      </c>
      <c r="BA74" s="79">
        <f t="shared" si="7"/>
        <v>0</v>
      </c>
      <c r="BB74" s="79">
        <f t="shared" si="7"/>
        <v>0</v>
      </c>
      <c r="BC74" s="79">
        <f t="shared" si="7"/>
        <v>0</v>
      </c>
      <c r="BD74" s="79">
        <f t="shared" si="7"/>
        <v>0</v>
      </c>
      <c r="BE74" s="79">
        <f t="shared" si="7"/>
        <v>0</v>
      </c>
      <c r="BF74" s="79">
        <f t="shared" si="7"/>
        <v>0</v>
      </c>
      <c r="BG74" s="79">
        <f t="shared" si="7"/>
        <v>0</v>
      </c>
      <c r="BH74" s="79">
        <f t="shared" si="7"/>
        <v>0</v>
      </c>
      <c r="BI74" s="79">
        <f t="shared" si="7"/>
        <v>0</v>
      </c>
      <c r="BJ74" s="79">
        <f t="shared" si="7"/>
        <v>0</v>
      </c>
      <c r="BK74" s="79">
        <f t="shared" si="7"/>
        <v>0</v>
      </c>
      <c r="BL74" s="79">
        <f t="shared" si="7"/>
        <v>0</v>
      </c>
      <c r="BM74" s="79">
        <f t="shared" si="7"/>
        <v>0</v>
      </c>
      <c r="BN74" s="79">
        <f t="shared" ref="BN74:DF74" si="8">SUM(BN60:BN73)</f>
        <v>0</v>
      </c>
      <c r="BO74" s="79">
        <f t="shared" si="8"/>
        <v>0</v>
      </c>
      <c r="BP74" s="79">
        <f t="shared" si="8"/>
        <v>0</v>
      </c>
      <c r="BQ74" s="79">
        <f t="shared" si="8"/>
        <v>0</v>
      </c>
      <c r="BR74" s="79">
        <f t="shared" si="8"/>
        <v>0</v>
      </c>
      <c r="BS74" s="79">
        <f t="shared" si="8"/>
        <v>0</v>
      </c>
      <c r="BT74" s="79">
        <f t="shared" si="8"/>
        <v>0</v>
      </c>
      <c r="BU74" s="79">
        <f t="shared" si="8"/>
        <v>0</v>
      </c>
      <c r="BV74" s="79">
        <f t="shared" si="8"/>
        <v>0</v>
      </c>
      <c r="BW74" s="79">
        <f t="shared" si="8"/>
        <v>0</v>
      </c>
      <c r="BX74" s="79">
        <f t="shared" si="8"/>
        <v>0</v>
      </c>
      <c r="BY74" s="79">
        <f t="shared" si="8"/>
        <v>0</v>
      </c>
      <c r="BZ74" s="79">
        <f t="shared" si="8"/>
        <v>0</v>
      </c>
      <c r="CA74" s="79">
        <f t="shared" si="8"/>
        <v>0</v>
      </c>
      <c r="CB74" s="79">
        <f t="shared" si="8"/>
        <v>0</v>
      </c>
      <c r="CC74" s="79">
        <f t="shared" si="8"/>
        <v>0</v>
      </c>
      <c r="CD74" s="79">
        <f t="shared" si="8"/>
        <v>0</v>
      </c>
      <c r="CE74" s="79">
        <f t="shared" si="8"/>
        <v>0</v>
      </c>
      <c r="CF74" s="79">
        <f t="shared" si="8"/>
        <v>0</v>
      </c>
      <c r="CG74" s="79">
        <f t="shared" si="8"/>
        <v>0</v>
      </c>
      <c r="CH74" s="79">
        <f t="shared" si="8"/>
        <v>0</v>
      </c>
      <c r="CI74" s="79">
        <f t="shared" si="8"/>
        <v>0</v>
      </c>
      <c r="CJ74" s="79">
        <f t="shared" si="8"/>
        <v>0</v>
      </c>
      <c r="CK74" s="79">
        <f t="shared" si="8"/>
        <v>0</v>
      </c>
      <c r="CL74" s="79">
        <f t="shared" si="8"/>
        <v>0</v>
      </c>
      <c r="CM74" s="79">
        <f t="shared" si="8"/>
        <v>0</v>
      </c>
      <c r="CN74" s="79">
        <f t="shared" si="8"/>
        <v>0</v>
      </c>
      <c r="CO74" s="79">
        <f t="shared" si="8"/>
        <v>0</v>
      </c>
      <c r="CP74" s="79">
        <f t="shared" si="8"/>
        <v>0</v>
      </c>
      <c r="CQ74" s="79">
        <f t="shared" si="8"/>
        <v>0</v>
      </c>
      <c r="CR74" s="79">
        <f t="shared" si="8"/>
        <v>0</v>
      </c>
      <c r="CS74" s="79">
        <f t="shared" si="8"/>
        <v>0</v>
      </c>
      <c r="CT74" s="79">
        <f t="shared" si="8"/>
        <v>0</v>
      </c>
      <c r="CU74" s="79">
        <f t="shared" si="8"/>
        <v>0</v>
      </c>
      <c r="CV74" s="79">
        <f t="shared" si="8"/>
        <v>0</v>
      </c>
      <c r="CW74" s="79">
        <f t="shared" si="8"/>
        <v>0</v>
      </c>
      <c r="CX74" s="79">
        <f t="shared" si="8"/>
        <v>0</v>
      </c>
      <c r="CY74" s="79">
        <f t="shared" si="8"/>
        <v>0</v>
      </c>
      <c r="CZ74" s="79">
        <f t="shared" si="8"/>
        <v>0</v>
      </c>
      <c r="DA74" s="79">
        <f t="shared" si="8"/>
        <v>0</v>
      </c>
      <c r="DB74" s="79">
        <f t="shared" si="8"/>
        <v>0</v>
      </c>
      <c r="DC74" s="79">
        <f t="shared" si="8"/>
        <v>0</v>
      </c>
      <c r="DD74" s="79">
        <f t="shared" si="8"/>
        <v>0</v>
      </c>
      <c r="DE74" s="79">
        <f t="shared" si="8"/>
        <v>0</v>
      </c>
      <c r="DF74" s="79">
        <f t="shared" si="8"/>
        <v>0</v>
      </c>
      <c r="DG74" s="79">
        <f t="shared" ref="DG74" si="9">SUM(DG60:DG73)</f>
        <v>0</v>
      </c>
    </row>
    <row r="75" spans="1:111" ht="13.5" thickBot="1" x14ac:dyDescent="0.25">
      <c r="A75" s="78">
        <f>+A58+A74</f>
        <v>0</v>
      </c>
      <c r="B75" s="78">
        <f t="shared" ref="B75:AI75" si="10">+B58+B74</f>
        <v>0</v>
      </c>
      <c r="C75" s="78">
        <f t="shared" si="10"/>
        <v>0</v>
      </c>
      <c r="D75" s="78">
        <f t="shared" si="10"/>
        <v>0</v>
      </c>
      <c r="E75" s="78">
        <f t="shared" si="10"/>
        <v>0</v>
      </c>
      <c r="F75" s="78">
        <f t="shared" si="10"/>
        <v>0</v>
      </c>
      <c r="G75" s="78">
        <f t="shared" si="10"/>
        <v>0</v>
      </c>
      <c r="H75" s="78">
        <f t="shared" si="10"/>
        <v>0</v>
      </c>
      <c r="I75" s="78">
        <f t="shared" si="10"/>
        <v>0</v>
      </c>
      <c r="J75" s="78">
        <f t="shared" si="10"/>
        <v>0</v>
      </c>
      <c r="K75" s="78">
        <f t="shared" si="10"/>
        <v>10850</v>
      </c>
      <c r="L75" s="78">
        <f t="shared" si="10"/>
        <v>0</v>
      </c>
      <c r="M75" s="78">
        <f t="shared" si="10"/>
        <v>0</v>
      </c>
      <c r="N75" s="78">
        <f t="shared" si="10"/>
        <v>0</v>
      </c>
      <c r="O75" s="78">
        <f t="shared" si="10"/>
        <v>0</v>
      </c>
      <c r="P75" s="78">
        <f t="shared" si="10"/>
        <v>0</v>
      </c>
      <c r="Q75" s="78">
        <f t="shared" si="10"/>
        <v>0</v>
      </c>
      <c r="R75" s="78">
        <f t="shared" si="10"/>
        <v>0</v>
      </c>
      <c r="S75" s="78">
        <f t="shared" si="10"/>
        <v>0</v>
      </c>
      <c r="T75" s="78">
        <f t="shared" si="10"/>
        <v>0</v>
      </c>
      <c r="U75" s="78">
        <f t="shared" si="10"/>
        <v>0</v>
      </c>
      <c r="V75" s="78">
        <f t="shared" si="10"/>
        <v>0</v>
      </c>
      <c r="W75" s="78">
        <f t="shared" si="10"/>
        <v>0</v>
      </c>
      <c r="X75" s="78">
        <f t="shared" si="10"/>
        <v>0</v>
      </c>
      <c r="Y75" s="78">
        <f t="shared" si="10"/>
        <v>0</v>
      </c>
      <c r="Z75" s="78">
        <f t="shared" si="10"/>
        <v>0</v>
      </c>
      <c r="AA75" s="78">
        <f t="shared" si="10"/>
        <v>0</v>
      </c>
      <c r="AB75" s="78">
        <f t="shared" si="10"/>
        <v>0</v>
      </c>
      <c r="AC75" s="78">
        <f t="shared" si="10"/>
        <v>0</v>
      </c>
      <c r="AD75" s="78">
        <f t="shared" si="10"/>
        <v>0</v>
      </c>
      <c r="AE75" s="78">
        <f t="shared" si="10"/>
        <v>0</v>
      </c>
      <c r="AF75" s="78">
        <f t="shared" si="10"/>
        <v>0</v>
      </c>
      <c r="AG75" s="78">
        <f t="shared" si="10"/>
        <v>0</v>
      </c>
      <c r="AH75" s="78">
        <f t="shared" si="10"/>
        <v>0</v>
      </c>
      <c r="AI75" s="78">
        <f t="shared" si="10"/>
        <v>0</v>
      </c>
      <c r="AJ75" s="78">
        <f t="shared" ref="AJ75:BR75" si="11">+AJ58+AJ74</f>
        <v>0</v>
      </c>
      <c r="AK75" s="78">
        <f t="shared" si="11"/>
        <v>0</v>
      </c>
      <c r="AL75" s="78">
        <f t="shared" si="11"/>
        <v>0</v>
      </c>
      <c r="AM75" s="78">
        <f t="shared" si="11"/>
        <v>0</v>
      </c>
      <c r="AN75" s="78">
        <f t="shared" si="11"/>
        <v>0</v>
      </c>
      <c r="AO75" s="78">
        <f t="shared" si="11"/>
        <v>0</v>
      </c>
      <c r="AP75" s="78">
        <f t="shared" si="11"/>
        <v>0</v>
      </c>
      <c r="AQ75" s="78">
        <f t="shared" si="11"/>
        <v>2224.16</v>
      </c>
      <c r="AR75" s="78">
        <f t="shared" si="11"/>
        <v>0</v>
      </c>
      <c r="AS75" s="78">
        <f t="shared" si="11"/>
        <v>0</v>
      </c>
      <c r="AT75" s="78">
        <f t="shared" si="11"/>
        <v>0</v>
      </c>
      <c r="AU75" s="78">
        <f t="shared" si="11"/>
        <v>0</v>
      </c>
      <c r="AV75" s="78">
        <f t="shared" si="11"/>
        <v>0</v>
      </c>
      <c r="AW75" s="78">
        <f t="shared" si="11"/>
        <v>0</v>
      </c>
      <c r="AX75" s="78">
        <f t="shared" si="11"/>
        <v>0</v>
      </c>
      <c r="AY75" s="78">
        <f t="shared" si="11"/>
        <v>0</v>
      </c>
      <c r="AZ75" s="78">
        <f t="shared" si="11"/>
        <v>0</v>
      </c>
      <c r="BA75" s="78">
        <f t="shared" si="11"/>
        <v>0</v>
      </c>
      <c r="BB75" s="78">
        <f t="shared" si="11"/>
        <v>0</v>
      </c>
      <c r="BC75" s="78">
        <f t="shared" si="11"/>
        <v>0</v>
      </c>
      <c r="BD75" s="78">
        <f t="shared" si="11"/>
        <v>0</v>
      </c>
      <c r="BE75" s="78">
        <f t="shared" si="11"/>
        <v>0</v>
      </c>
      <c r="BF75" s="78">
        <f t="shared" si="11"/>
        <v>0</v>
      </c>
      <c r="BG75" s="78">
        <f t="shared" si="11"/>
        <v>0</v>
      </c>
      <c r="BH75" s="78">
        <f t="shared" si="11"/>
        <v>0</v>
      </c>
      <c r="BI75" s="78">
        <f t="shared" si="11"/>
        <v>0</v>
      </c>
      <c r="BJ75" s="78">
        <f t="shared" si="11"/>
        <v>0</v>
      </c>
      <c r="BK75" s="78">
        <f t="shared" si="11"/>
        <v>0</v>
      </c>
      <c r="BL75" s="78">
        <f t="shared" si="11"/>
        <v>0</v>
      </c>
      <c r="BM75" s="78">
        <f t="shared" si="11"/>
        <v>0</v>
      </c>
      <c r="BN75" s="78">
        <f t="shared" si="11"/>
        <v>0</v>
      </c>
      <c r="BO75" s="78">
        <f t="shared" si="11"/>
        <v>0</v>
      </c>
      <c r="BP75" s="78">
        <f t="shared" si="11"/>
        <v>0</v>
      </c>
      <c r="BQ75" s="78">
        <f t="shared" si="11"/>
        <v>0</v>
      </c>
      <c r="BR75" s="78">
        <f t="shared" si="11"/>
        <v>0</v>
      </c>
      <c r="BS75" s="78">
        <f t="shared" ref="BS75:CX75" si="12">+BS58+BS74</f>
        <v>1410</v>
      </c>
      <c r="BT75" s="78">
        <f t="shared" si="12"/>
        <v>0</v>
      </c>
      <c r="BU75" s="78">
        <f t="shared" si="12"/>
        <v>0</v>
      </c>
      <c r="BV75" s="78">
        <f t="shared" si="12"/>
        <v>0</v>
      </c>
      <c r="BW75" s="78">
        <f>+BW58+BW74</f>
        <v>0</v>
      </c>
      <c r="BX75" s="78">
        <f t="shared" si="12"/>
        <v>0</v>
      </c>
      <c r="BY75" s="78">
        <f t="shared" si="12"/>
        <v>0</v>
      </c>
      <c r="BZ75" s="78">
        <f t="shared" si="12"/>
        <v>0</v>
      </c>
      <c r="CA75" s="78">
        <f t="shared" si="12"/>
        <v>0</v>
      </c>
      <c r="CB75" s="78">
        <f t="shared" si="12"/>
        <v>0</v>
      </c>
      <c r="CC75" s="78">
        <f t="shared" si="12"/>
        <v>0</v>
      </c>
      <c r="CD75" s="78">
        <f t="shared" si="12"/>
        <v>0</v>
      </c>
      <c r="CE75" s="78">
        <f t="shared" si="12"/>
        <v>0</v>
      </c>
      <c r="CF75" s="78">
        <f t="shared" si="12"/>
        <v>0</v>
      </c>
      <c r="CG75" s="78">
        <f t="shared" si="12"/>
        <v>0</v>
      </c>
      <c r="CH75" s="78">
        <f t="shared" si="12"/>
        <v>0</v>
      </c>
      <c r="CI75" s="78">
        <f t="shared" si="12"/>
        <v>0</v>
      </c>
      <c r="CJ75" s="78">
        <f t="shared" si="12"/>
        <v>0</v>
      </c>
      <c r="CK75" s="78">
        <f t="shared" si="12"/>
        <v>0</v>
      </c>
      <c r="CL75" s="78">
        <f t="shared" si="12"/>
        <v>0</v>
      </c>
      <c r="CM75" s="78">
        <f t="shared" si="12"/>
        <v>0</v>
      </c>
      <c r="CN75" s="78">
        <f t="shared" si="12"/>
        <v>0</v>
      </c>
      <c r="CO75" s="78">
        <f t="shared" si="12"/>
        <v>0</v>
      </c>
      <c r="CP75" s="78">
        <f t="shared" si="12"/>
        <v>0</v>
      </c>
      <c r="CQ75" s="78">
        <f t="shared" si="12"/>
        <v>0</v>
      </c>
      <c r="CR75" s="78">
        <f t="shared" si="12"/>
        <v>0</v>
      </c>
      <c r="CS75" s="78">
        <f t="shared" si="12"/>
        <v>0</v>
      </c>
      <c r="CT75" s="78">
        <f t="shared" si="12"/>
        <v>0</v>
      </c>
      <c r="CU75" s="78">
        <f t="shared" si="12"/>
        <v>0</v>
      </c>
      <c r="CV75" s="78">
        <f t="shared" si="12"/>
        <v>0</v>
      </c>
      <c r="CW75" s="78">
        <f t="shared" si="12"/>
        <v>0</v>
      </c>
      <c r="CX75" s="78">
        <f t="shared" si="12"/>
        <v>0</v>
      </c>
      <c r="CY75" s="78">
        <f t="shared" ref="CY75:DG75" si="13">+CY58+CY74</f>
        <v>0</v>
      </c>
      <c r="CZ75" s="78">
        <f t="shared" si="13"/>
        <v>1485197.9800000002</v>
      </c>
      <c r="DA75" s="78">
        <f t="shared" si="13"/>
        <v>0</v>
      </c>
      <c r="DB75" s="78">
        <f t="shared" si="13"/>
        <v>0</v>
      </c>
      <c r="DC75" s="78">
        <f t="shared" si="13"/>
        <v>0</v>
      </c>
      <c r="DD75" s="78">
        <f t="shared" si="13"/>
        <v>0</v>
      </c>
      <c r="DE75" s="78">
        <f t="shared" si="13"/>
        <v>0</v>
      </c>
      <c r="DF75" s="78">
        <f t="shared" si="13"/>
        <v>0</v>
      </c>
      <c r="DG75" s="78">
        <f t="shared" si="13"/>
        <v>1499682.1400000001</v>
      </c>
    </row>
    <row r="76" spans="1:111" ht="13.5" thickTop="1" x14ac:dyDescent="0.2"/>
    <row r="77" spans="1:111" x14ac:dyDescent="0.2">
      <c r="DG77" s="64"/>
    </row>
  </sheetData>
  <mergeCells count="1">
    <mergeCell ref="A1:BR1"/>
  </mergeCells>
  <pageMargins left="0.19685039370078741" right="0.19685039370078741" top="0.39370078740157483" bottom="0.39370078740157483" header="0" footer="0"/>
  <pageSetup paperSize="9" scale="65" orientation="landscape" r:id="rId1"/>
  <headerFooter alignWithMargins="0"/>
  <cellWatches>
    <cellWatch r="A75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32"/>
  <sheetViews>
    <sheetView topLeftCell="A5" zoomScaleNormal="100" workbookViewId="0">
      <selection activeCell="I8" sqref="I8"/>
    </sheetView>
  </sheetViews>
  <sheetFormatPr baseColWidth="10" defaultRowHeight="12.75" x14ac:dyDescent="0.2"/>
  <cols>
    <col min="1" max="8" width="11.42578125" style="3"/>
    <col min="9" max="9" width="13" style="3" bestFit="1" customWidth="1"/>
    <col min="10" max="16384" width="11.42578125" style="3"/>
  </cols>
  <sheetData>
    <row r="4" spans="1:13" ht="33.75" x14ac:dyDescent="0.5">
      <c r="A4" s="369" t="s">
        <v>495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</row>
    <row r="5" spans="1:13" ht="18.75" x14ac:dyDescent="0.3">
      <c r="A5" s="370" t="s">
        <v>605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 ht="15.75" x14ac:dyDescent="0.25">
      <c r="A6" s="364" t="s">
        <v>611</v>
      </c>
      <c r="B6" s="364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</row>
    <row r="7" spans="1:13" ht="18" x14ac:dyDescent="0.25">
      <c r="A7" s="371"/>
      <c r="B7" s="372"/>
      <c r="C7" s="372"/>
      <c r="D7" s="372"/>
      <c r="E7" s="372"/>
      <c r="F7" s="372"/>
      <c r="G7" s="372"/>
      <c r="H7" s="372"/>
      <c r="I7" s="372"/>
      <c r="J7" s="142"/>
      <c r="K7" s="142"/>
      <c r="L7" s="142"/>
      <c r="M7" s="142"/>
    </row>
    <row r="8" spans="1:13" ht="18" x14ac:dyDescent="0.25">
      <c r="A8" s="89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3" ht="14.25" x14ac:dyDescent="0.2">
      <c r="J9" s="250" t="s">
        <v>552</v>
      </c>
      <c r="K9" s="77">
        <f>'CONSOLIDADO FR'!J225</f>
        <v>45720</v>
      </c>
    </row>
    <row r="10" spans="1:13" ht="14.25" x14ac:dyDescent="0.2">
      <c r="B10" s="250"/>
      <c r="C10" s="250"/>
      <c r="D10" s="250"/>
      <c r="E10" s="250"/>
      <c r="F10" s="250"/>
      <c r="G10" s="250"/>
      <c r="H10" s="250"/>
      <c r="I10" s="250"/>
      <c r="J10" s="250" t="s">
        <v>553</v>
      </c>
      <c r="K10" s="289" t="str">
        <f>'CONSOLIDADO FR'!D9</f>
        <v xml:space="preserve">  I</v>
      </c>
    </row>
    <row r="11" spans="1:13" ht="14.25" x14ac:dyDescent="0.2">
      <c r="B11" s="250"/>
      <c r="C11" s="250"/>
      <c r="D11" s="250"/>
      <c r="E11" s="250"/>
      <c r="F11" s="250"/>
      <c r="G11" s="250"/>
      <c r="H11" s="250"/>
      <c r="I11" s="250"/>
      <c r="J11" s="250"/>
      <c r="K11" s="250"/>
    </row>
    <row r="12" spans="1:13" ht="15" x14ac:dyDescent="0.25">
      <c r="B12" s="250"/>
      <c r="C12" s="250" t="s">
        <v>494</v>
      </c>
      <c r="D12" s="250"/>
      <c r="E12" s="250" t="s">
        <v>493</v>
      </c>
      <c r="F12" s="373" t="str">
        <f>'CONSOLIDADO FR'!F7</f>
        <v>HOSPITAL INMACULADA CONCEPCION</v>
      </c>
      <c r="G12" s="373"/>
      <c r="H12" s="373"/>
      <c r="I12" s="373"/>
      <c r="J12" s="253"/>
      <c r="K12" s="253"/>
    </row>
    <row r="13" spans="1:13" ht="14.25" x14ac:dyDescent="0.2"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spans="1:13" ht="14.25" x14ac:dyDescent="0.2">
      <c r="B14" s="250"/>
      <c r="C14" s="250" t="s">
        <v>492</v>
      </c>
      <c r="D14" s="250"/>
      <c r="E14" s="250"/>
      <c r="F14" s="250"/>
      <c r="G14" s="250"/>
      <c r="H14" s="250"/>
      <c r="I14" s="251">
        <v>1654002.94</v>
      </c>
      <c r="J14" s="250"/>
      <c r="K14" s="250"/>
    </row>
    <row r="15" spans="1:13" ht="14.25" x14ac:dyDescent="0.2">
      <c r="B15" s="250"/>
      <c r="C15" s="250"/>
      <c r="D15" s="250"/>
      <c r="E15" s="250"/>
      <c r="F15" s="250"/>
      <c r="G15" s="250"/>
      <c r="H15" s="250"/>
      <c r="I15" s="250"/>
      <c r="J15" s="250"/>
      <c r="K15" s="250"/>
    </row>
    <row r="16" spans="1:13" ht="14.25" x14ac:dyDescent="0.2">
      <c r="B16" s="250"/>
      <c r="C16" s="250" t="s">
        <v>491</v>
      </c>
      <c r="D16" s="250"/>
      <c r="E16" s="250"/>
      <c r="F16" s="250"/>
      <c r="G16" s="250"/>
      <c r="H16" s="250"/>
      <c r="I16" s="251">
        <v>1009.07</v>
      </c>
      <c r="J16" s="250"/>
      <c r="K16" s="250"/>
    </row>
    <row r="17" spans="2:11" ht="14.25" x14ac:dyDescent="0.2"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spans="2:11" ht="15" x14ac:dyDescent="0.25">
      <c r="B18" s="250"/>
      <c r="C18" s="253" t="s">
        <v>490</v>
      </c>
      <c r="D18" s="253"/>
      <c r="E18" s="250"/>
      <c r="F18" s="250"/>
      <c r="G18" s="250"/>
      <c r="H18" s="250" t="s">
        <v>488</v>
      </c>
      <c r="I18" s="252">
        <f>+I14-I16</f>
        <v>1652993.8699999999</v>
      </c>
      <c r="J18" s="250"/>
      <c r="K18" s="250"/>
    </row>
    <row r="19" spans="2:11" ht="14.25" x14ac:dyDescent="0.2">
      <c r="B19" s="250"/>
      <c r="C19" s="250"/>
      <c r="D19" s="250"/>
      <c r="E19" s="250"/>
      <c r="F19" s="250"/>
      <c r="G19" s="250"/>
      <c r="H19" s="250"/>
      <c r="I19" s="250"/>
      <c r="J19" s="250"/>
      <c r="K19" s="250"/>
    </row>
    <row r="20" spans="2:11" ht="14.25" x14ac:dyDescent="0.2">
      <c r="B20" s="250"/>
      <c r="C20" s="250" t="s">
        <v>489</v>
      </c>
      <c r="D20" s="250"/>
      <c r="E20" s="250"/>
      <c r="F20" s="250"/>
      <c r="G20" s="250"/>
      <c r="H20" s="250" t="s">
        <v>488</v>
      </c>
      <c r="I20" s="251">
        <v>611.02</v>
      </c>
      <c r="J20" s="250"/>
      <c r="K20" s="250"/>
    </row>
    <row r="21" spans="2:11" ht="14.25" x14ac:dyDescent="0.2"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spans="2:11" ht="15" x14ac:dyDescent="0.25">
      <c r="B22" s="250"/>
      <c r="C22" s="253"/>
      <c r="D22" s="253"/>
      <c r="E22" s="253"/>
      <c r="F22" s="253"/>
      <c r="G22" s="253"/>
      <c r="H22" s="253"/>
      <c r="I22" s="252"/>
      <c r="J22" s="250"/>
      <c r="K22" s="250"/>
    </row>
    <row r="23" spans="2:11" ht="14.25" x14ac:dyDescent="0.2">
      <c r="B23" s="250"/>
      <c r="C23" s="250"/>
      <c r="D23" s="250"/>
      <c r="E23" s="250"/>
      <c r="F23" s="250"/>
      <c r="G23" s="250"/>
      <c r="H23" s="250"/>
      <c r="I23" s="250"/>
      <c r="J23" s="250"/>
      <c r="K23" s="250"/>
    </row>
    <row r="24" spans="2:11" ht="14.25" x14ac:dyDescent="0.2">
      <c r="B24" s="250"/>
      <c r="C24" s="250"/>
      <c r="D24" s="250"/>
      <c r="E24" s="250"/>
      <c r="F24" s="250"/>
      <c r="G24" s="250"/>
      <c r="H24" s="250"/>
      <c r="I24" s="251"/>
      <c r="J24" s="250"/>
      <c r="K24" s="250"/>
    </row>
    <row r="25" spans="2:11" ht="14.25" x14ac:dyDescent="0.2">
      <c r="B25" s="250"/>
      <c r="C25" s="250"/>
      <c r="D25" s="250"/>
      <c r="E25" s="250"/>
      <c r="F25" s="250"/>
      <c r="G25" s="250"/>
      <c r="H25" s="250"/>
      <c r="I25" s="250"/>
      <c r="J25" s="250"/>
      <c r="K25" s="250"/>
    </row>
    <row r="26" spans="2:11" ht="14.25" x14ac:dyDescent="0.2"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spans="2:11" ht="14.25" x14ac:dyDescent="0.2">
      <c r="B27" s="250"/>
      <c r="C27" s="250"/>
      <c r="D27" s="250"/>
      <c r="E27" s="250"/>
      <c r="F27" s="250"/>
      <c r="G27" s="250"/>
      <c r="H27" s="250"/>
      <c r="I27" s="250"/>
      <c r="J27" s="250"/>
      <c r="K27" s="250"/>
    </row>
    <row r="28" spans="2:11" ht="14.25" x14ac:dyDescent="0.2">
      <c r="B28" s="250"/>
      <c r="C28" s="250"/>
      <c r="D28" s="250"/>
      <c r="E28" s="250"/>
      <c r="F28" s="250"/>
      <c r="G28" s="250"/>
      <c r="H28" s="250"/>
      <c r="I28" s="250"/>
      <c r="J28" s="250"/>
      <c r="K28" s="250"/>
    </row>
    <row r="29" spans="2:11" ht="14.25" x14ac:dyDescent="0.2">
      <c r="B29" s="250"/>
      <c r="C29" s="250"/>
      <c r="D29" s="250"/>
      <c r="E29" s="250"/>
      <c r="F29" s="250"/>
      <c r="G29" s="250"/>
      <c r="H29" s="250"/>
      <c r="I29" s="250"/>
      <c r="J29" s="250"/>
      <c r="K29" s="250"/>
    </row>
    <row r="30" spans="2:11" ht="14.25" x14ac:dyDescent="0.2">
      <c r="B30" s="250"/>
      <c r="C30" s="250"/>
      <c r="D30" s="250"/>
      <c r="E30" s="250"/>
      <c r="F30" s="250" t="s">
        <v>610</v>
      </c>
      <c r="G30" s="250"/>
      <c r="H30" s="250"/>
      <c r="I30" s="250"/>
      <c r="J30" s="250"/>
      <c r="K30" s="250"/>
    </row>
    <row r="31" spans="2:11" ht="14.25" x14ac:dyDescent="0.2">
      <c r="B31" s="250"/>
      <c r="C31" s="250"/>
      <c r="D31" s="250"/>
      <c r="E31" s="250"/>
      <c r="F31" s="250" t="s">
        <v>487</v>
      </c>
      <c r="G31" s="250"/>
      <c r="H31" s="250"/>
      <c r="I31" s="250"/>
      <c r="J31" s="250"/>
      <c r="K31" s="250"/>
    </row>
    <row r="32" spans="2:11" ht="14.25" x14ac:dyDescent="0.2">
      <c r="B32" s="250"/>
      <c r="C32" s="250"/>
      <c r="D32" s="250"/>
      <c r="E32" s="250"/>
      <c r="F32" s="250"/>
      <c r="G32" s="250"/>
      <c r="H32" s="250"/>
      <c r="I32" s="250"/>
      <c r="J32" s="250"/>
      <c r="K32" s="250"/>
    </row>
  </sheetData>
  <mergeCells count="5">
    <mergeCell ref="A4:M4"/>
    <mergeCell ref="A5:M5"/>
    <mergeCell ref="A6:M6"/>
    <mergeCell ref="A7:I7"/>
    <mergeCell ref="F12:I12"/>
  </mergeCells>
  <pageMargins left="0.7" right="0.7" top="0.75" bottom="0.75" header="0.3" footer="0.3"/>
  <pageSetup scale="6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Normal="100" workbookViewId="0">
      <selection activeCell="A17" sqref="A17:C17"/>
    </sheetView>
  </sheetViews>
  <sheetFormatPr baseColWidth="10" defaultRowHeight="12.75" x14ac:dyDescent="0.2"/>
  <cols>
    <col min="1" max="1" width="11.42578125" style="3"/>
    <col min="2" max="2" width="15" style="3" customWidth="1"/>
    <col min="3" max="3" width="11.42578125" style="3"/>
    <col min="4" max="4" width="23.7109375" style="3" customWidth="1"/>
    <col min="5" max="7" width="11.42578125" style="3"/>
    <col min="8" max="8" width="23.28515625" style="3" customWidth="1"/>
    <col min="9" max="9" width="14.28515625" style="3" bestFit="1" customWidth="1"/>
    <col min="10" max="16384" width="11.42578125" style="3"/>
  </cols>
  <sheetData>
    <row r="1" spans="1:8" ht="33" x14ac:dyDescent="0.45">
      <c r="A1" s="374" t="s">
        <v>495</v>
      </c>
      <c r="B1" s="374"/>
      <c r="C1" s="374"/>
      <c r="D1" s="374"/>
      <c r="E1" s="374"/>
      <c r="F1" s="374"/>
      <c r="G1" s="374"/>
      <c r="H1" s="374"/>
    </row>
    <row r="2" spans="1:8" ht="20.25" x14ac:dyDescent="0.3">
      <c r="A2" s="375" t="s">
        <v>606</v>
      </c>
      <c r="B2" s="375"/>
      <c r="C2" s="375"/>
      <c r="D2" s="375"/>
      <c r="E2" s="375"/>
      <c r="F2" s="375"/>
      <c r="G2" s="375"/>
      <c r="H2" s="375"/>
    </row>
    <row r="3" spans="1:8" ht="20.25" x14ac:dyDescent="0.3">
      <c r="A3" s="280"/>
      <c r="B3" s="280"/>
      <c r="C3" s="280"/>
      <c r="D3" s="280"/>
      <c r="E3" s="280"/>
      <c r="F3" s="280"/>
      <c r="G3" s="280"/>
      <c r="H3" s="280"/>
    </row>
    <row r="4" spans="1:8" ht="18.75" x14ac:dyDescent="0.3">
      <c r="A4" s="376" t="s">
        <v>535</v>
      </c>
      <c r="B4" s="377"/>
      <c r="C4" s="377"/>
      <c r="D4" s="377"/>
      <c r="E4" s="377"/>
      <c r="F4" s="377"/>
      <c r="G4" s="377"/>
      <c r="H4" s="377"/>
    </row>
    <row r="5" spans="1:8" x14ac:dyDescent="0.2">
      <c r="A5" s="210"/>
      <c r="B5" s="210"/>
      <c r="C5" s="210"/>
      <c r="D5" s="210"/>
      <c r="E5" s="210"/>
      <c r="F5" s="210"/>
      <c r="G5" s="210"/>
      <c r="H5" s="210"/>
    </row>
    <row r="6" spans="1:8" ht="18.75" x14ac:dyDescent="0.3">
      <c r="A6" s="256" t="s">
        <v>169</v>
      </c>
      <c r="B6" s="256"/>
      <c r="C6" s="383" t="str">
        <f>'CONSOLIDADO FR'!F7</f>
        <v>HOSPITAL INMACULADA CONCEPCION</v>
      </c>
      <c r="D6" s="383"/>
      <c r="E6" s="383"/>
      <c r="F6" s="383"/>
      <c r="G6" s="383"/>
      <c r="H6" s="383"/>
    </row>
    <row r="7" spans="1:8" ht="18.75" x14ac:dyDescent="0.3">
      <c r="A7" s="378" t="s">
        <v>534</v>
      </c>
      <c r="B7" s="378"/>
      <c r="C7" s="378"/>
      <c r="D7" s="275" t="s">
        <v>533</v>
      </c>
      <c r="E7" s="379" t="s">
        <v>532</v>
      </c>
      <c r="F7" s="379"/>
      <c r="G7" s="279"/>
      <c r="H7" s="277"/>
    </row>
    <row r="8" spans="1:8" ht="18.75" x14ac:dyDescent="0.3">
      <c r="A8" s="259" t="s">
        <v>531</v>
      </c>
      <c r="B8" s="380" t="str">
        <f>'CONSOLIDADO FR'!D9</f>
        <v xml:space="preserve">  I</v>
      </c>
      <c r="C8" s="380"/>
      <c r="D8" s="256"/>
      <c r="E8" s="381" t="s">
        <v>530</v>
      </c>
      <c r="F8" s="381"/>
      <c r="G8" s="380">
        <v>2025</v>
      </c>
      <c r="H8" s="382"/>
    </row>
    <row r="9" spans="1:8" ht="18.75" x14ac:dyDescent="0.3">
      <c r="A9" s="256" t="s">
        <v>9</v>
      </c>
      <c r="B9" s="256"/>
      <c r="C9" s="384">
        <f>'CONSOLIDADO FR'!F10</f>
        <v>1500000</v>
      </c>
      <c r="D9" s="384"/>
      <c r="E9" s="256" t="s">
        <v>529</v>
      </c>
      <c r="F9" s="256"/>
      <c r="G9" s="385">
        <f>'CONSOLIDADO FR'!H10</f>
        <v>1499682.1400000001</v>
      </c>
      <c r="H9" s="385"/>
    </row>
    <row r="10" spans="1:8" ht="18.75" x14ac:dyDescent="0.3">
      <c r="A10" s="256" t="s">
        <v>528</v>
      </c>
      <c r="B10" s="256"/>
      <c r="C10" s="386" t="s">
        <v>524</v>
      </c>
      <c r="D10" s="382"/>
      <c r="E10" s="256" t="s">
        <v>527</v>
      </c>
      <c r="F10" s="256"/>
      <c r="G10" s="256"/>
      <c r="H10" s="278" t="s">
        <v>524</v>
      </c>
    </row>
    <row r="11" spans="1:8" ht="18.75" x14ac:dyDescent="0.3">
      <c r="A11" s="256" t="s">
        <v>526</v>
      </c>
      <c r="B11" s="256"/>
      <c r="C11" s="277"/>
      <c r="D11" s="276" t="s">
        <v>524</v>
      </c>
      <c r="E11" s="256" t="s">
        <v>525</v>
      </c>
      <c r="F11" s="256"/>
      <c r="G11" s="256"/>
      <c r="H11" s="275" t="s">
        <v>524</v>
      </c>
    </row>
    <row r="12" spans="1:8" ht="18.75" x14ac:dyDescent="0.3">
      <c r="A12" s="256" t="s">
        <v>523</v>
      </c>
      <c r="B12" s="256"/>
      <c r="C12" s="256"/>
      <c r="D12" s="274">
        <f>'CONSOLIDADO FR'!I13</f>
        <v>1497457.9800000002</v>
      </c>
      <c r="E12" s="378" t="s">
        <v>522</v>
      </c>
      <c r="F12" s="378"/>
      <c r="G12" s="378"/>
      <c r="H12" s="273">
        <f>COUNT('CUENTA T FR'!DH3:DH58)</f>
        <v>2</v>
      </c>
    </row>
    <row r="13" spans="1:8" ht="18.75" x14ac:dyDescent="0.3">
      <c r="A13" s="256" t="s">
        <v>521</v>
      </c>
      <c r="B13" s="256"/>
      <c r="C13" s="387">
        <f>'CONSOLIDADO FR'!F11</f>
        <v>39322825800</v>
      </c>
      <c r="D13" s="387"/>
      <c r="E13" s="256" t="s">
        <v>520</v>
      </c>
      <c r="F13" s="256"/>
      <c r="G13" s="272"/>
      <c r="H13" s="231">
        <f>'CONSOLIDADO FR'!I11</f>
        <v>39335077444</v>
      </c>
    </row>
    <row r="14" spans="1:8" ht="18.75" x14ac:dyDescent="0.3">
      <c r="A14" s="388" t="s">
        <v>519</v>
      </c>
      <c r="B14" s="388"/>
      <c r="C14" s="388"/>
      <c r="D14" s="271">
        <f>'CUENTA T FR'!DL58</f>
        <v>0</v>
      </c>
      <c r="E14" s="388" t="s">
        <v>518</v>
      </c>
      <c r="F14" s="388"/>
      <c r="G14" s="388"/>
      <c r="H14" s="270">
        <f>'CUENTA T FR'!DK58</f>
        <v>0</v>
      </c>
    </row>
    <row r="15" spans="1:8" ht="18.75" x14ac:dyDescent="0.3">
      <c r="A15" s="388" t="s">
        <v>517</v>
      </c>
      <c r="B15" s="388"/>
      <c r="C15" s="388"/>
      <c r="D15" s="273">
        <f>COUNT('CUENTA T FR'!DM3:DM57)</f>
        <v>1</v>
      </c>
      <c r="E15" s="388" t="s">
        <v>516</v>
      </c>
      <c r="F15" s="388"/>
      <c r="G15" s="388"/>
      <c r="H15" s="268">
        <f>+D14+H14</f>
        <v>0</v>
      </c>
    </row>
    <row r="16" spans="1:8" ht="18.75" x14ac:dyDescent="0.3">
      <c r="A16" s="388" t="s">
        <v>515</v>
      </c>
      <c r="B16" s="388"/>
      <c r="C16" s="388"/>
      <c r="D16" s="269">
        <f>COUNT('CUENTA T FR'!DN3:DN57)</f>
        <v>0</v>
      </c>
      <c r="E16" s="388" t="s">
        <v>514</v>
      </c>
      <c r="F16" s="388"/>
      <c r="G16" s="388"/>
      <c r="H16" s="268">
        <f>'CUENTA T FR'!DN58</f>
        <v>0</v>
      </c>
    </row>
    <row r="17" spans="1:12" ht="18.75" x14ac:dyDescent="0.3">
      <c r="A17" s="388" t="s">
        <v>513</v>
      </c>
      <c r="B17" s="388"/>
      <c r="C17" s="388"/>
      <c r="D17" s="269"/>
      <c r="E17" s="388" t="s">
        <v>512</v>
      </c>
      <c r="F17" s="388"/>
      <c r="G17" s="388"/>
      <c r="H17" s="268"/>
      <c r="I17" s="267"/>
    </row>
    <row r="18" spans="1:12" ht="18.75" x14ac:dyDescent="0.3">
      <c r="A18" s="288" t="s">
        <v>545</v>
      </c>
      <c r="B18" s="263"/>
      <c r="C18" s="263"/>
      <c r="D18" s="269"/>
      <c r="E18" s="288" t="s">
        <v>546</v>
      </c>
      <c r="F18" s="263"/>
      <c r="G18" s="263"/>
      <c r="H18" s="268"/>
      <c r="I18" s="267"/>
    </row>
    <row r="19" spans="1:12" ht="18.75" x14ac:dyDescent="0.3">
      <c r="A19" s="388" t="s">
        <v>511</v>
      </c>
      <c r="B19" s="388"/>
      <c r="C19" s="388"/>
      <c r="D19" s="266"/>
      <c r="E19" s="388" t="s">
        <v>510</v>
      </c>
      <c r="F19" s="388"/>
      <c r="G19" s="388"/>
      <c r="H19" s="266"/>
      <c r="L19" s="3" t="s">
        <v>503</v>
      </c>
    </row>
    <row r="20" spans="1:12" ht="18.75" x14ac:dyDescent="0.3">
      <c r="A20" s="389" t="s">
        <v>509</v>
      </c>
      <c r="B20" s="389"/>
      <c r="C20" s="389"/>
      <c r="D20" s="266">
        <f>+D19-H19</f>
        <v>0</v>
      </c>
      <c r="E20" s="388" t="s">
        <v>508</v>
      </c>
      <c r="F20" s="388"/>
      <c r="G20" s="388"/>
      <c r="H20" s="265" t="e">
        <f>+D20/H19</f>
        <v>#DIV/0!</v>
      </c>
    </row>
    <row r="21" spans="1:12" ht="16.5" x14ac:dyDescent="0.25">
      <c r="A21" s="388" t="s">
        <v>507</v>
      </c>
      <c r="B21" s="388"/>
      <c r="C21" s="388"/>
      <c r="D21" s="388"/>
      <c r="E21" s="388"/>
      <c r="F21" s="264">
        <v>0</v>
      </c>
      <c r="G21" s="263" t="s">
        <v>506</v>
      </c>
      <c r="H21" s="264"/>
    </row>
    <row r="22" spans="1:12" ht="16.5" x14ac:dyDescent="0.25">
      <c r="A22" s="388" t="s">
        <v>505</v>
      </c>
      <c r="B22" s="388"/>
      <c r="C22" s="388"/>
      <c r="D22" s="262"/>
      <c r="E22" s="388" t="s">
        <v>504</v>
      </c>
      <c r="F22" s="388"/>
      <c r="G22" s="388"/>
      <c r="H22" s="262"/>
      <c r="K22" s="3" t="s">
        <v>503</v>
      </c>
    </row>
    <row r="23" spans="1:12" ht="18.75" x14ac:dyDescent="0.3">
      <c r="A23" s="388" t="s">
        <v>502</v>
      </c>
      <c r="B23" s="388"/>
      <c r="C23" s="388"/>
      <c r="D23" s="261">
        <f>NETWORKDAYS(D22,C24)-1</f>
        <v>32654</v>
      </c>
      <c r="E23" s="388" t="s">
        <v>501</v>
      </c>
      <c r="F23" s="388"/>
      <c r="G23" s="388"/>
      <c r="H23" s="260">
        <f>DATEDIF(H22,D22,"d")</f>
        <v>0</v>
      </c>
    </row>
    <row r="24" spans="1:12" ht="18.75" x14ac:dyDescent="0.3">
      <c r="A24" s="256" t="s">
        <v>500</v>
      </c>
      <c r="B24" s="256"/>
      <c r="C24" s="392">
        <f>'CONSOLIDADO FR'!F225</f>
        <v>45718</v>
      </c>
      <c r="D24" s="392"/>
      <c r="E24" s="256" t="s">
        <v>499</v>
      </c>
      <c r="F24" s="259"/>
      <c r="G24" s="259"/>
      <c r="H24" s="258">
        <f>'CONSOLIDADO FR'!J225</f>
        <v>45720</v>
      </c>
    </row>
    <row r="25" spans="1:12" ht="18.75" x14ac:dyDescent="0.3">
      <c r="A25" s="210"/>
      <c r="B25" s="256"/>
      <c r="C25" s="393"/>
      <c r="D25" s="393"/>
      <c r="E25" s="256" t="s">
        <v>498</v>
      </c>
      <c r="F25" s="256"/>
      <c r="G25" s="394" t="str">
        <f>'CONSOLIDADO FR'!A219</f>
        <v>Licda. CLARIBEL RODRIGUEZ</v>
      </c>
      <c r="H25" s="394"/>
    </row>
    <row r="26" spans="1:12" ht="18.75" x14ac:dyDescent="0.3">
      <c r="A26" s="256"/>
      <c r="B26" s="256"/>
      <c r="C26" s="257"/>
      <c r="D26" s="257"/>
      <c r="E26" s="256"/>
      <c r="F26" s="256"/>
      <c r="G26" s="218"/>
      <c r="H26" s="218"/>
    </row>
    <row r="27" spans="1:12" ht="15.75" x14ac:dyDescent="0.25">
      <c r="A27" s="395" t="s">
        <v>497</v>
      </c>
      <c r="B27" s="395"/>
      <c r="C27" s="395"/>
      <c r="D27" s="395"/>
      <c r="E27" s="395"/>
      <c r="F27" s="395"/>
      <c r="G27" s="395"/>
      <c r="H27" s="395"/>
    </row>
    <row r="28" spans="1:12" ht="15.75" x14ac:dyDescent="0.25">
      <c r="A28" s="255"/>
      <c r="B28" s="255"/>
      <c r="C28" s="255"/>
      <c r="D28" s="255"/>
      <c r="E28" s="255"/>
      <c r="F28" s="255"/>
      <c r="G28" s="255"/>
      <c r="H28" s="255"/>
    </row>
    <row r="29" spans="1:12" ht="15.75" x14ac:dyDescent="0.25">
      <c r="A29" s="390"/>
      <c r="B29" s="390"/>
      <c r="C29" s="390"/>
      <c r="D29" s="390"/>
      <c r="E29" s="390"/>
      <c r="F29" s="390"/>
      <c r="G29" s="390"/>
      <c r="H29" s="390"/>
    </row>
    <row r="30" spans="1:12" ht="15.75" x14ac:dyDescent="0.25">
      <c r="A30" s="211"/>
      <c r="B30" s="211"/>
      <c r="C30" s="211"/>
      <c r="D30" s="211"/>
      <c r="E30" s="211"/>
      <c r="F30" s="211"/>
      <c r="G30" s="211"/>
      <c r="H30" s="211"/>
    </row>
    <row r="31" spans="1:12" ht="15.75" x14ac:dyDescent="0.25">
      <c r="A31" s="211"/>
      <c r="B31" s="211"/>
      <c r="C31" s="211"/>
      <c r="D31" s="211"/>
      <c r="E31" s="211"/>
      <c r="F31" s="211"/>
      <c r="G31" s="211"/>
      <c r="H31" s="211"/>
    </row>
    <row r="32" spans="1:12" ht="15.75" x14ac:dyDescent="0.25">
      <c r="A32" s="211"/>
      <c r="B32" s="211"/>
      <c r="C32" s="211"/>
      <c r="D32" s="211"/>
      <c r="E32" s="211"/>
      <c r="F32" s="211"/>
      <c r="G32" s="211"/>
      <c r="H32" s="211"/>
    </row>
    <row r="33" spans="1:8" ht="15.75" x14ac:dyDescent="0.25">
      <c r="A33" s="211"/>
      <c r="B33" s="211"/>
      <c r="C33" s="211"/>
      <c r="D33" s="211"/>
      <c r="E33" s="211"/>
      <c r="F33" s="211"/>
      <c r="G33" s="211"/>
      <c r="H33" s="211"/>
    </row>
    <row r="34" spans="1:8" ht="15.75" x14ac:dyDescent="0.25">
      <c r="A34" s="390"/>
      <c r="B34" s="390"/>
      <c r="C34" s="390"/>
      <c r="D34" s="390"/>
      <c r="E34" s="390"/>
      <c r="F34" s="390"/>
      <c r="G34" s="390"/>
      <c r="H34" s="390"/>
    </row>
    <row r="35" spans="1:8" ht="15.75" x14ac:dyDescent="0.25">
      <c r="A35" s="211"/>
      <c r="B35" s="211"/>
      <c r="C35" s="211"/>
      <c r="D35" s="211"/>
      <c r="E35" s="211"/>
      <c r="F35" s="211"/>
      <c r="G35" s="211"/>
      <c r="H35" s="211"/>
    </row>
    <row r="36" spans="1:8" ht="15" x14ac:dyDescent="0.25">
      <c r="A36" s="254"/>
      <c r="B36" s="254"/>
      <c r="C36" s="254"/>
      <c r="D36" s="254"/>
      <c r="E36" s="254"/>
      <c r="F36" s="254"/>
      <c r="G36" s="254"/>
      <c r="H36" s="254"/>
    </row>
    <row r="37" spans="1:8" ht="18.75" x14ac:dyDescent="0.3">
      <c r="A37" s="391" t="s">
        <v>496</v>
      </c>
      <c r="B37" s="391"/>
      <c r="C37" s="391"/>
      <c r="D37" s="391"/>
      <c r="E37" s="391"/>
      <c r="F37" s="391"/>
      <c r="G37" s="391"/>
      <c r="H37" s="391"/>
    </row>
    <row r="38" spans="1:8" ht="15.75" x14ac:dyDescent="0.25">
      <c r="A38" s="389"/>
      <c r="B38" s="389"/>
      <c r="C38" s="389"/>
      <c r="D38" s="389"/>
      <c r="E38" s="389"/>
      <c r="F38" s="389"/>
      <c r="G38" s="389"/>
      <c r="H38" s="389"/>
    </row>
  </sheetData>
  <mergeCells count="39">
    <mergeCell ref="A22:C22"/>
    <mergeCell ref="E22:G22"/>
    <mergeCell ref="A29:H29"/>
    <mergeCell ref="A37:H37"/>
    <mergeCell ref="A38:H38"/>
    <mergeCell ref="A34:H34"/>
    <mergeCell ref="A23:C23"/>
    <mergeCell ref="E23:G23"/>
    <mergeCell ref="C24:D24"/>
    <mergeCell ref="C25:D25"/>
    <mergeCell ref="G25:H25"/>
    <mergeCell ref="A27:H27"/>
    <mergeCell ref="A19:C19"/>
    <mergeCell ref="E19:G19"/>
    <mergeCell ref="A20:C20"/>
    <mergeCell ref="E20:G20"/>
    <mergeCell ref="A21:E21"/>
    <mergeCell ref="A15:C15"/>
    <mergeCell ref="E15:G15"/>
    <mergeCell ref="A16:C16"/>
    <mergeCell ref="E16:G16"/>
    <mergeCell ref="A17:C17"/>
    <mergeCell ref="E17:G17"/>
    <mergeCell ref="C10:D10"/>
    <mergeCell ref="E12:G12"/>
    <mergeCell ref="C13:D13"/>
    <mergeCell ref="A14:C14"/>
    <mergeCell ref="E14:G14"/>
    <mergeCell ref="B8:C8"/>
    <mergeCell ref="E8:F8"/>
    <mergeCell ref="G8:H8"/>
    <mergeCell ref="C6:H6"/>
    <mergeCell ref="C9:D9"/>
    <mergeCell ref="G9:H9"/>
    <mergeCell ref="A1:H1"/>
    <mergeCell ref="A2:H2"/>
    <mergeCell ref="A4:H4"/>
    <mergeCell ref="A7:C7"/>
    <mergeCell ref="E7:F7"/>
  </mergeCells>
  <pageMargins left="0.7" right="0.7" top="0.75" bottom="0.75" header="0.3" footer="0.3"/>
  <pageSetup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opLeftCell="A10" workbookViewId="0">
      <selection activeCell="A22" sqref="A22"/>
    </sheetView>
  </sheetViews>
  <sheetFormatPr baseColWidth="10" defaultRowHeight="12.75" x14ac:dyDescent="0.2"/>
  <cols>
    <col min="1" max="1" width="16.140625" style="3" customWidth="1"/>
    <col min="2" max="2" width="41" style="3" customWidth="1"/>
    <col min="3" max="3" width="18" style="3" customWidth="1"/>
    <col min="4" max="4" width="12.7109375" style="3" customWidth="1"/>
    <col min="5" max="5" width="15.28515625" style="3" customWidth="1"/>
    <col min="6" max="6" width="16.42578125" style="3" customWidth="1"/>
    <col min="7" max="7" width="14.5703125" style="3" customWidth="1"/>
    <col min="8" max="8" width="40.5703125" style="3" customWidth="1"/>
    <col min="9" max="9" width="9.28515625" style="3" customWidth="1"/>
    <col min="10" max="10" width="49.42578125" style="3" customWidth="1"/>
    <col min="11" max="16384" width="11.42578125" style="3"/>
  </cols>
  <sheetData>
    <row r="1" spans="1:11" ht="33" x14ac:dyDescent="0.2">
      <c r="A1" s="396" t="s">
        <v>439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1" ht="15.75" x14ac:dyDescent="0.25">
      <c r="A2" s="397" t="str">
        <f>'[1]CONSOLIDADO FR'!F7</f>
        <v>HOSPITAL INMACULADA CONCEPCION</v>
      </c>
      <c r="B2" s="397"/>
      <c r="C2" s="397"/>
      <c r="D2" s="397"/>
      <c r="E2" s="397"/>
      <c r="F2" s="397"/>
      <c r="G2" s="397"/>
      <c r="H2" s="397"/>
      <c r="I2" s="397"/>
      <c r="J2" s="397"/>
    </row>
    <row r="3" spans="1:11" ht="15.75" x14ac:dyDescent="0.25">
      <c r="A3" s="397" t="s">
        <v>756</v>
      </c>
      <c r="B3" s="397"/>
      <c r="C3" s="397"/>
      <c r="D3" s="397"/>
      <c r="E3" s="397"/>
      <c r="F3" s="397"/>
      <c r="G3" s="397"/>
      <c r="H3" s="397"/>
      <c r="I3" s="397"/>
      <c r="J3" s="397"/>
    </row>
    <row r="4" spans="1:11" ht="15.75" x14ac:dyDescent="0.25">
      <c r="A4" s="325"/>
      <c r="B4" s="237"/>
      <c r="C4" s="325"/>
      <c r="D4" s="325"/>
      <c r="E4" s="246"/>
      <c r="F4" s="246"/>
      <c r="G4" s="246"/>
      <c r="H4" s="290" t="s">
        <v>554</v>
      </c>
      <c r="I4" s="325">
        <f>'[2]CONSOLIDADO FR'!D9</f>
        <v>3</v>
      </c>
      <c r="J4" s="325"/>
    </row>
    <row r="5" spans="1:11" ht="31.5" x14ac:dyDescent="0.25">
      <c r="A5" s="242" t="s">
        <v>486</v>
      </c>
      <c r="B5" s="242" t="s">
        <v>485</v>
      </c>
      <c r="C5" s="242" t="s">
        <v>484</v>
      </c>
      <c r="D5" s="245" t="s">
        <v>483</v>
      </c>
      <c r="E5" s="243" t="s">
        <v>482</v>
      </c>
      <c r="F5" s="244" t="s">
        <v>481</v>
      </c>
      <c r="G5" s="243" t="s">
        <v>480</v>
      </c>
      <c r="H5" s="242" t="s">
        <v>479</v>
      </c>
      <c r="I5" s="241" t="s">
        <v>478</v>
      </c>
      <c r="J5" s="240" t="s">
        <v>477</v>
      </c>
    </row>
    <row r="6" spans="1:11" ht="15" x14ac:dyDescent="0.2">
      <c r="A6" s="316" t="s">
        <v>757</v>
      </c>
      <c r="B6" s="321" t="s">
        <v>758</v>
      </c>
      <c r="C6" s="310">
        <v>39632878906</v>
      </c>
      <c r="D6" s="313">
        <v>45791</v>
      </c>
      <c r="E6" s="315">
        <v>1350</v>
      </c>
      <c r="F6" s="320"/>
      <c r="G6" s="320">
        <v>1350</v>
      </c>
      <c r="H6" s="319" t="s">
        <v>759</v>
      </c>
      <c r="I6" s="310">
        <v>13</v>
      </c>
      <c r="J6" s="238" t="s">
        <v>760</v>
      </c>
      <c r="K6" s="237"/>
    </row>
    <row r="7" spans="1:11" ht="15" x14ac:dyDescent="0.2">
      <c r="A7" s="316" t="s">
        <v>761</v>
      </c>
      <c r="B7" s="321" t="s">
        <v>762</v>
      </c>
      <c r="C7" s="310">
        <v>39632896915</v>
      </c>
      <c r="D7" s="313">
        <v>45791</v>
      </c>
      <c r="E7" s="315">
        <v>1350</v>
      </c>
      <c r="F7" s="320"/>
      <c r="G7" s="320">
        <v>1350</v>
      </c>
      <c r="H7" s="319" t="s">
        <v>759</v>
      </c>
      <c r="I7" s="310">
        <v>13</v>
      </c>
      <c r="J7" s="238" t="s">
        <v>760</v>
      </c>
      <c r="K7" s="237"/>
    </row>
    <row r="8" spans="1:11" ht="15" customHeight="1" x14ac:dyDescent="0.2">
      <c r="A8" s="316" t="s">
        <v>763</v>
      </c>
      <c r="B8" s="321" t="s">
        <v>764</v>
      </c>
      <c r="C8" s="310">
        <v>39632910792</v>
      </c>
      <c r="D8" s="313">
        <v>45791</v>
      </c>
      <c r="E8" s="315">
        <v>900</v>
      </c>
      <c r="F8" s="320"/>
      <c r="G8" s="320">
        <v>900</v>
      </c>
      <c r="H8" s="319" t="s">
        <v>759</v>
      </c>
      <c r="I8" s="310">
        <v>13</v>
      </c>
      <c r="J8" s="238" t="s">
        <v>760</v>
      </c>
      <c r="K8" s="237"/>
    </row>
    <row r="9" spans="1:11" ht="15" x14ac:dyDescent="0.2">
      <c r="A9" s="316" t="s">
        <v>765</v>
      </c>
      <c r="B9" s="321" t="s">
        <v>766</v>
      </c>
      <c r="C9" s="310">
        <v>39632941291</v>
      </c>
      <c r="D9" s="313">
        <v>45791</v>
      </c>
      <c r="E9" s="234">
        <v>900</v>
      </c>
      <c r="F9" s="233"/>
      <c r="G9" s="320">
        <v>900</v>
      </c>
      <c r="H9" s="319" t="s">
        <v>759</v>
      </c>
      <c r="I9" s="310">
        <v>13</v>
      </c>
      <c r="J9" s="238" t="s">
        <v>760</v>
      </c>
      <c r="K9" s="229"/>
    </row>
    <row r="10" spans="1:11" ht="15" x14ac:dyDescent="0.2">
      <c r="A10" s="316" t="s">
        <v>767</v>
      </c>
      <c r="B10" s="321" t="s">
        <v>768</v>
      </c>
      <c r="C10" s="310">
        <v>39632954461</v>
      </c>
      <c r="D10" s="313">
        <v>45791</v>
      </c>
      <c r="E10" s="234">
        <v>800</v>
      </c>
      <c r="F10" s="233"/>
      <c r="G10" s="320">
        <v>800</v>
      </c>
      <c r="H10" s="319" t="s">
        <v>759</v>
      </c>
      <c r="I10" s="310">
        <v>13</v>
      </c>
      <c r="J10" s="238" t="s">
        <v>760</v>
      </c>
      <c r="K10" s="229"/>
    </row>
    <row r="11" spans="1:11" ht="15" x14ac:dyDescent="0.2">
      <c r="A11" s="316" t="s">
        <v>769</v>
      </c>
      <c r="B11" s="321" t="s">
        <v>770</v>
      </c>
      <c r="C11" s="310">
        <v>39632964752</v>
      </c>
      <c r="D11" s="313">
        <v>45791</v>
      </c>
      <c r="E11" s="234">
        <v>900</v>
      </c>
      <c r="F11" s="233"/>
      <c r="G11" s="320">
        <v>900</v>
      </c>
      <c r="H11" s="319" t="s">
        <v>759</v>
      </c>
      <c r="I11" s="310">
        <v>13</v>
      </c>
      <c r="J11" s="238" t="s">
        <v>760</v>
      </c>
      <c r="K11" s="229"/>
    </row>
    <row r="12" spans="1:11" ht="15" x14ac:dyDescent="0.2">
      <c r="A12" s="316" t="s">
        <v>771</v>
      </c>
      <c r="B12" s="321" t="s">
        <v>772</v>
      </c>
      <c r="C12" s="310">
        <v>39632977207</v>
      </c>
      <c r="D12" s="313">
        <v>45791</v>
      </c>
      <c r="E12" s="234">
        <v>750</v>
      </c>
      <c r="F12" s="233"/>
      <c r="G12" s="320">
        <v>750</v>
      </c>
      <c r="H12" s="319" t="s">
        <v>759</v>
      </c>
      <c r="I12" s="310">
        <v>13</v>
      </c>
      <c r="J12" s="238" t="s">
        <v>760</v>
      </c>
      <c r="K12" s="229"/>
    </row>
    <row r="13" spans="1:11" ht="15" x14ac:dyDescent="0.2">
      <c r="A13" s="316" t="s">
        <v>773</v>
      </c>
      <c r="B13" s="321" t="s">
        <v>774</v>
      </c>
      <c r="C13" s="310">
        <v>39632990694</v>
      </c>
      <c r="D13" s="313">
        <v>45791</v>
      </c>
      <c r="E13" s="234">
        <v>900</v>
      </c>
      <c r="F13" s="233"/>
      <c r="G13" s="320">
        <v>900</v>
      </c>
      <c r="H13" s="319" t="s">
        <v>759</v>
      </c>
      <c r="I13" s="310">
        <v>13</v>
      </c>
      <c r="J13" s="238" t="s">
        <v>760</v>
      </c>
      <c r="K13" s="229"/>
    </row>
    <row r="14" spans="1:11" ht="15" x14ac:dyDescent="0.2">
      <c r="A14" s="316" t="s">
        <v>775</v>
      </c>
      <c r="B14" s="321" t="s">
        <v>776</v>
      </c>
      <c r="C14" s="310">
        <v>39633076236</v>
      </c>
      <c r="D14" s="313">
        <v>45791</v>
      </c>
      <c r="E14" s="234">
        <v>1200</v>
      </c>
      <c r="F14" s="233"/>
      <c r="G14" s="320">
        <v>1200</v>
      </c>
      <c r="H14" s="319" t="s">
        <v>759</v>
      </c>
      <c r="I14" s="310">
        <v>13</v>
      </c>
      <c r="J14" s="238" t="s">
        <v>760</v>
      </c>
      <c r="K14" s="229"/>
    </row>
    <row r="15" spans="1:11" ht="15" x14ac:dyDescent="0.2">
      <c r="A15" s="316" t="s">
        <v>777</v>
      </c>
      <c r="B15" s="321" t="s">
        <v>778</v>
      </c>
      <c r="C15" s="310">
        <v>39633089488</v>
      </c>
      <c r="D15" s="313">
        <v>45791</v>
      </c>
      <c r="E15" s="234">
        <v>900</v>
      </c>
      <c r="F15" s="233"/>
      <c r="G15" s="320">
        <v>900</v>
      </c>
      <c r="H15" s="319" t="s">
        <v>759</v>
      </c>
      <c r="I15" s="310">
        <v>13</v>
      </c>
      <c r="J15" s="238" t="s">
        <v>760</v>
      </c>
      <c r="K15" s="229"/>
    </row>
    <row r="16" spans="1:11" ht="15" x14ac:dyDescent="0.2">
      <c r="A16" s="316" t="s">
        <v>779</v>
      </c>
      <c r="B16" s="321" t="s">
        <v>780</v>
      </c>
      <c r="C16" s="310">
        <v>39633104116</v>
      </c>
      <c r="D16" s="313">
        <v>45791</v>
      </c>
      <c r="E16" s="234">
        <v>900</v>
      </c>
      <c r="F16" s="233"/>
      <c r="G16" s="320">
        <v>900</v>
      </c>
      <c r="H16" s="319" t="s">
        <v>759</v>
      </c>
      <c r="I16" s="310">
        <v>13</v>
      </c>
      <c r="J16" s="238" t="s">
        <v>760</v>
      </c>
      <c r="K16" s="229"/>
    </row>
    <row r="17" spans="1:11" ht="15" x14ac:dyDescent="0.2">
      <c r="A17" s="316" t="s">
        <v>676</v>
      </c>
      <c r="B17" s="321" t="s">
        <v>677</v>
      </c>
      <c r="C17" s="310">
        <v>39634722086</v>
      </c>
      <c r="D17" s="313">
        <v>45791</v>
      </c>
      <c r="E17" s="234">
        <v>575952</v>
      </c>
      <c r="F17" s="233">
        <v>24415.5</v>
      </c>
      <c r="G17" s="320">
        <v>551536.5</v>
      </c>
      <c r="H17" s="319" t="s">
        <v>781</v>
      </c>
      <c r="I17" s="310">
        <v>5</v>
      </c>
      <c r="J17" s="309" t="s">
        <v>782</v>
      </c>
      <c r="K17" s="229"/>
    </row>
    <row r="18" spans="1:11" ht="15" x14ac:dyDescent="0.2">
      <c r="A18" s="316" t="s">
        <v>783</v>
      </c>
      <c r="B18" s="321" t="s">
        <v>784</v>
      </c>
      <c r="C18" s="310">
        <v>39634756034</v>
      </c>
      <c r="D18" s="313">
        <v>45791</v>
      </c>
      <c r="E18" s="234">
        <v>193732.4</v>
      </c>
      <c r="F18" s="233">
        <v>8209</v>
      </c>
      <c r="G18" s="320">
        <v>185523.4</v>
      </c>
      <c r="H18" s="319" t="s">
        <v>785</v>
      </c>
      <c r="I18" s="310">
        <v>5</v>
      </c>
      <c r="J18" s="309" t="s">
        <v>786</v>
      </c>
      <c r="K18" s="229"/>
    </row>
    <row r="19" spans="1:11" ht="15" x14ac:dyDescent="0.2">
      <c r="A19" s="316" t="s">
        <v>787</v>
      </c>
      <c r="B19" s="321" t="s">
        <v>788</v>
      </c>
      <c r="C19" s="310">
        <v>39634773918</v>
      </c>
      <c r="D19" s="313">
        <v>45791</v>
      </c>
      <c r="E19" s="234">
        <v>659520.24</v>
      </c>
      <c r="F19" s="233">
        <v>32976.01</v>
      </c>
      <c r="G19" s="320">
        <v>626544.23</v>
      </c>
      <c r="H19" s="319" t="s">
        <v>785</v>
      </c>
      <c r="I19" s="310">
        <v>5</v>
      </c>
      <c r="J19" s="309" t="s">
        <v>789</v>
      </c>
      <c r="K19" s="229"/>
    </row>
    <row r="20" spans="1:11" ht="15" x14ac:dyDescent="0.2">
      <c r="A20" s="316" t="s">
        <v>790</v>
      </c>
      <c r="B20" s="321" t="s">
        <v>791</v>
      </c>
      <c r="C20" s="310">
        <v>39635792367</v>
      </c>
      <c r="D20" s="313">
        <v>45791</v>
      </c>
      <c r="E20" s="234">
        <v>57403.34</v>
      </c>
      <c r="F20" s="233">
        <v>2432.35</v>
      </c>
      <c r="G20" s="320">
        <v>54970.99</v>
      </c>
      <c r="H20" s="319" t="s">
        <v>785</v>
      </c>
      <c r="I20" s="310">
        <v>5</v>
      </c>
      <c r="J20" s="309" t="s">
        <v>792</v>
      </c>
      <c r="K20" s="229"/>
    </row>
    <row r="21" spans="1:11" ht="15" x14ac:dyDescent="0.2">
      <c r="A21" s="316" t="s">
        <v>753</v>
      </c>
      <c r="B21" s="321" t="s">
        <v>754</v>
      </c>
      <c r="C21" s="310"/>
      <c r="D21" s="313">
        <v>45791</v>
      </c>
      <c r="E21" s="234"/>
      <c r="F21" s="233"/>
      <c r="G21" s="320">
        <v>68032.86</v>
      </c>
      <c r="H21" s="319" t="s">
        <v>793</v>
      </c>
      <c r="I21" s="310">
        <v>22</v>
      </c>
      <c r="J21" s="238" t="s">
        <v>794</v>
      </c>
      <c r="K21" s="229"/>
    </row>
    <row r="22" spans="1:11" ht="15" x14ac:dyDescent="0.2">
      <c r="A22" s="316" t="s">
        <v>795</v>
      </c>
      <c r="B22" s="321" t="s">
        <v>796</v>
      </c>
      <c r="C22" s="310"/>
      <c r="D22" s="313">
        <v>45791</v>
      </c>
      <c r="E22" s="234">
        <v>2224.16</v>
      </c>
      <c r="F22" s="233"/>
      <c r="G22" s="320">
        <v>2224.16</v>
      </c>
      <c r="H22" s="319" t="s">
        <v>797</v>
      </c>
      <c r="I22" s="310">
        <v>10</v>
      </c>
      <c r="J22" s="309"/>
      <c r="K22" s="229"/>
    </row>
    <row r="23" spans="1:11" ht="15" x14ac:dyDescent="0.2">
      <c r="A23" s="316"/>
      <c r="B23" s="321"/>
      <c r="C23" s="310"/>
      <c r="D23" s="313"/>
      <c r="E23" s="234"/>
      <c r="F23" s="233"/>
      <c r="G23" s="320"/>
      <c r="H23" s="319"/>
      <c r="I23" s="310"/>
      <c r="J23" s="238"/>
      <c r="K23" s="229"/>
    </row>
    <row r="24" spans="1:11" ht="15" x14ac:dyDescent="0.2">
      <c r="A24" s="316"/>
      <c r="B24" s="321"/>
      <c r="C24" s="310"/>
      <c r="D24" s="313"/>
      <c r="E24" s="234"/>
      <c r="F24" s="233"/>
      <c r="G24" s="320"/>
      <c r="H24" s="319"/>
      <c r="I24" s="310"/>
      <c r="J24" s="238"/>
      <c r="K24" s="229"/>
    </row>
    <row r="25" spans="1:11" ht="15" x14ac:dyDescent="0.2">
      <c r="A25" s="316"/>
      <c r="B25" s="321"/>
      <c r="C25" s="310"/>
      <c r="D25" s="313"/>
      <c r="E25" s="234"/>
      <c r="F25" s="233"/>
      <c r="G25" s="320"/>
      <c r="H25" s="319"/>
      <c r="I25" s="310"/>
      <c r="J25" s="238"/>
      <c r="K25" s="229"/>
    </row>
    <row r="26" spans="1:11" ht="15" x14ac:dyDescent="0.2">
      <c r="A26" s="316"/>
      <c r="B26" s="321"/>
      <c r="C26" s="310"/>
      <c r="D26" s="313"/>
      <c r="E26" s="234"/>
      <c r="F26" s="233"/>
      <c r="G26" s="320"/>
      <c r="H26" s="319"/>
      <c r="I26" s="310"/>
      <c r="J26" s="238"/>
      <c r="K26" s="229"/>
    </row>
    <row r="27" spans="1:11" ht="15" x14ac:dyDescent="0.2">
      <c r="A27" s="316"/>
      <c r="B27" s="321"/>
      <c r="C27" s="310"/>
      <c r="D27" s="313"/>
      <c r="E27" s="234"/>
      <c r="F27" s="233"/>
      <c r="G27" s="320"/>
      <c r="H27" s="319"/>
      <c r="I27" s="310"/>
      <c r="J27" s="326"/>
      <c r="K27" s="229"/>
    </row>
    <row r="28" spans="1:11" ht="15" x14ac:dyDescent="0.2">
      <c r="A28" s="316"/>
      <c r="B28" s="321"/>
      <c r="C28" s="310"/>
      <c r="D28" s="313"/>
      <c r="E28" s="234"/>
      <c r="F28" s="233"/>
      <c r="G28" s="320"/>
      <c r="H28" s="319"/>
      <c r="I28" s="310"/>
      <c r="J28" s="238"/>
      <c r="K28" s="229"/>
    </row>
    <row r="29" spans="1:11" ht="15" x14ac:dyDescent="0.2">
      <c r="A29" s="316"/>
      <c r="B29" s="321"/>
      <c r="C29" s="295"/>
      <c r="D29" s="313"/>
      <c r="E29" s="234"/>
      <c r="F29" s="233"/>
      <c r="G29" s="320"/>
      <c r="H29" s="319"/>
      <c r="I29" s="310"/>
      <c r="J29" s="309"/>
      <c r="K29" s="229"/>
    </row>
    <row r="30" spans="1:11" ht="15" x14ac:dyDescent="0.2">
      <c r="A30" s="316"/>
      <c r="B30" s="321"/>
      <c r="C30" s="310"/>
      <c r="D30" s="313"/>
      <c r="E30" s="234"/>
      <c r="F30" s="233"/>
      <c r="G30" s="320"/>
      <c r="H30" s="319"/>
      <c r="I30" s="310"/>
      <c r="J30" s="309"/>
      <c r="K30" s="229"/>
    </row>
    <row r="31" spans="1:11" ht="15.75" x14ac:dyDescent="0.25">
      <c r="A31" s="228"/>
      <c r="B31" s="227" t="s">
        <v>476</v>
      </c>
      <c r="C31" s="226"/>
      <c r="D31" s="225"/>
      <c r="E31" s="224">
        <f>SUM(E6:E30)</f>
        <v>1499682.1400000001</v>
      </c>
      <c r="F31" s="224">
        <f>SUM(F6:F30)</f>
        <v>68032.860000000015</v>
      </c>
      <c r="G31" s="224">
        <f>SUM(G6:G30)</f>
        <v>1499682.14</v>
      </c>
      <c r="H31" s="223"/>
      <c r="I31" s="222"/>
      <c r="J31" s="221"/>
      <c r="K31" s="229"/>
    </row>
    <row r="32" spans="1:11" ht="15" x14ac:dyDescent="0.2">
      <c r="B32" s="216"/>
      <c r="C32" s="215"/>
      <c r="D32" s="214"/>
      <c r="E32" s="220"/>
      <c r="F32" s="220"/>
      <c r="G32" s="220"/>
      <c r="H32" s="220"/>
      <c r="I32" s="219"/>
      <c r="K32" s="229"/>
    </row>
    <row r="33" spans="1:11" ht="15" x14ac:dyDescent="0.2">
      <c r="B33" s="216"/>
      <c r="C33" s="215"/>
      <c r="D33" s="214"/>
      <c r="E33" s="220"/>
      <c r="F33" s="220"/>
      <c r="G33" s="220"/>
      <c r="H33" s="220"/>
      <c r="I33" s="219"/>
      <c r="K33" s="229"/>
    </row>
    <row r="34" spans="1:11" ht="15" x14ac:dyDescent="0.2">
      <c r="K34" s="229"/>
    </row>
    <row r="35" spans="1:11" ht="18.75" x14ac:dyDescent="0.3">
      <c r="A35" s="324" t="s">
        <v>441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29"/>
    </row>
    <row r="36" spans="1:11" ht="15.75" x14ac:dyDescent="0.25">
      <c r="A36" s="3" t="s">
        <v>475</v>
      </c>
      <c r="B36" s="216"/>
      <c r="C36" s="215"/>
      <c r="D36" s="214"/>
      <c r="E36" s="213"/>
      <c r="F36" s="213"/>
      <c r="G36" s="213"/>
      <c r="H36" s="210"/>
      <c r="I36" s="210"/>
      <c r="J36" s="209"/>
      <c r="K36" s="229"/>
    </row>
    <row r="37" spans="1:11" ht="15.75" x14ac:dyDescent="0.25">
      <c r="A37" s="212"/>
      <c r="B37" s="323"/>
      <c r="C37" s="323"/>
      <c r="D37" s="323"/>
      <c r="E37" s="323"/>
      <c r="F37" s="323"/>
      <c r="G37" s="323"/>
      <c r="H37" s="210"/>
      <c r="I37" s="210"/>
      <c r="J37" s="209"/>
      <c r="K37" s="229"/>
    </row>
    <row r="38" spans="1:11" ht="15.75" x14ac:dyDescent="0.25">
      <c r="A38" s="210"/>
      <c r="B38" s="210"/>
      <c r="C38" s="210"/>
      <c r="D38" s="210"/>
      <c r="E38" s="210"/>
      <c r="F38" s="210"/>
      <c r="G38" s="210"/>
      <c r="H38" s="210"/>
      <c r="I38" s="210"/>
      <c r="J38" s="209"/>
      <c r="K38" s="229"/>
    </row>
    <row r="39" spans="1:11" ht="15.75" x14ac:dyDescent="0.25">
      <c r="A39" s="208" t="s">
        <v>798</v>
      </c>
      <c r="B39" s="208"/>
      <c r="C39" s="208"/>
      <c r="D39" s="208"/>
      <c r="E39" s="208"/>
      <c r="F39" s="208"/>
      <c r="G39" s="208"/>
      <c r="H39" s="208" t="s">
        <v>799</v>
      </c>
      <c r="I39" s="208"/>
      <c r="J39" s="207"/>
      <c r="K39" s="229"/>
    </row>
    <row r="40" spans="1:11" ht="15.75" x14ac:dyDescent="0.25">
      <c r="A40" s="208" t="s">
        <v>472</v>
      </c>
      <c r="B40" s="208"/>
      <c r="C40" s="208"/>
      <c r="D40" s="208"/>
      <c r="E40" s="208"/>
      <c r="F40" s="208"/>
      <c r="G40" s="208"/>
      <c r="H40" s="208" t="s">
        <v>471</v>
      </c>
      <c r="I40" s="208"/>
      <c r="J40" s="207"/>
      <c r="K40" s="229"/>
    </row>
    <row r="41" spans="1:11" ht="15" x14ac:dyDescent="0.2">
      <c r="A41" s="206"/>
      <c r="B41" s="206"/>
      <c r="C41" s="206"/>
      <c r="D41" s="206"/>
      <c r="E41" s="206"/>
      <c r="F41" s="206"/>
      <c r="G41" s="206"/>
      <c r="H41" s="206"/>
      <c r="I41" s="206"/>
      <c r="J41" s="206"/>
      <c r="K41" s="229"/>
    </row>
    <row r="42" spans="1:11" ht="15" x14ac:dyDescent="0.2">
      <c r="A42" s="206"/>
      <c r="B42" s="206"/>
      <c r="C42" s="206"/>
      <c r="D42" s="206"/>
      <c r="E42" s="206"/>
      <c r="F42" s="206"/>
      <c r="G42" s="206"/>
      <c r="H42" s="206"/>
      <c r="I42" s="206"/>
      <c r="J42" s="206"/>
      <c r="K42" s="229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5" scale="64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1"/>
  <sheetViews>
    <sheetView zoomScaleNormal="100" workbookViewId="0">
      <selection activeCell="G13" sqref="G13"/>
    </sheetView>
  </sheetViews>
  <sheetFormatPr baseColWidth="10" defaultColWidth="2.85546875" defaultRowHeight="12.75" x14ac:dyDescent="0.2"/>
  <cols>
    <col min="1" max="1" width="3.28515625" style="3" customWidth="1"/>
    <col min="2" max="2" width="4.140625" style="3" customWidth="1"/>
    <col min="3" max="3" width="2.85546875" style="3" customWidth="1"/>
    <col min="4" max="4" width="3.5703125" style="3" customWidth="1"/>
    <col min="5" max="5" width="3.140625" style="3" customWidth="1"/>
    <col min="6" max="6" width="51" style="3" customWidth="1"/>
    <col min="7" max="8" width="11.5703125" style="3" bestFit="1" customWidth="1"/>
    <col min="9" max="9" width="13.42578125" style="3" customWidth="1"/>
    <col min="10" max="10" width="13.28515625" style="3" bestFit="1" customWidth="1"/>
    <col min="11" max="11" width="11.5703125" style="3" bestFit="1" customWidth="1"/>
    <col min="12" max="12" width="11.42578125" style="3" customWidth="1"/>
    <col min="13" max="13" width="14.5703125" style="3" bestFit="1" customWidth="1"/>
    <col min="14" max="14" width="15" style="3" bestFit="1" customWidth="1"/>
    <col min="15" max="16" width="14.5703125" style="3" bestFit="1" customWidth="1"/>
    <col min="17" max="253" width="11.42578125" style="3" customWidth="1"/>
    <col min="254" max="254" width="3.28515625" style="3" customWidth="1"/>
    <col min="255" max="255" width="4.140625" style="3" customWidth="1"/>
    <col min="256" max="16384" width="2.85546875" style="3"/>
  </cols>
  <sheetData>
    <row r="1" spans="1:15" ht="15" x14ac:dyDescent="0.25">
      <c r="A1" s="182" t="s">
        <v>440</v>
      </c>
      <c r="B1" s="181"/>
      <c r="C1" s="181"/>
      <c r="D1" s="181"/>
      <c r="E1" s="181"/>
      <c r="F1" s="181"/>
      <c r="G1" s="181"/>
      <c r="H1" s="181"/>
      <c r="I1" s="181"/>
      <c r="J1" s="180"/>
      <c r="K1" s="179"/>
    </row>
    <row r="2" spans="1:15" ht="23.25" x14ac:dyDescent="0.35">
      <c r="A2" s="398"/>
      <c r="B2" s="399"/>
      <c r="C2" s="399"/>
      <c r="D2" s="399"/>
      <c r="E2" s="399"/>
      <c r="F2" s="399"/>
      <c r="G2" s="399"/>
      <c r="H2" s="399"/>
      <c r="I2" s="399"/>
      <c r="J2" s="178"/>
      <c r="K2" s="177"/>
    </row>
    <row r="3" spans="1:15" ht="26.25" x14ac:dyDescent="0.4">
      <c r="A3" s="400" t="s">
        <v>439</v>
      </c>
      <c r="B3" s="401"/>
      <c r="C3" s="401"/>
      <c r="D3" s="401"/>
      <c r="E3" s="401"/>
      <c r="F3" s="401"/>
      <c r="G3" s="401"/>
      <c r="H3" s="401"/>
      <c r="I3" s="401"/>
      <c r="J3" s="401"/>
      <c r="K3" s="402"/>
    </row>
    <row r="4" spans="1:15" ht="18.75" x14ac:dyDescent="0.3">
      <c r="A4" s="403" t="s">
        <v>607</v>
      </c>
      <c r="B4" s="404"/>
      <c r="C4" s="404"/>
      <c r="D4" s="404"/>
      <c r="E4" s="404"/>
      <c r="F4" s="404"/>
      <c r="G4" s="404"/>
      <c r="H4" s="404"/>
      <c r="I4" s="404"/>
      <c r="J4" s="404"/>
      <c r="K4" s="405"/>
    </row>
    <row r="5" spans="1:15" ht="15" x14ac:dyDescent="0.25">
      <c r="A5" s="406" t="s">
        <v>438</v>
      </c>
      <c r="B5" s="407"/>
      <c r="C5" s="407"/>
      <c r="D5" s="407"/>
      <c r="E5" s="407"/>
      <c r="F5" s="407"/>
      <c r="G5" s="407"/>
      <c r="H5" s="407"/>
      <c r="I5" s="407"/>
      <c r="J5" s="407"/>
      <c r="K5" s="408"/>
    </row>
    <row r="6" spans="1:15" ht="15.75" x14ac:dyDescent="0.25">
      <c r="A6" s="409" t="str">
        <f>'CONSOLIDADO FR'!F7</f>
        <v>HOSPITAL INMACULADA CONCEPCION</v>
      </c>
      <c r="B6" s="410"/>
      <c r="C6" s="410"/>
      <c r="D6" s="410"/>
      <c r="E6" s="410"/>
      <c r="F6" s="410"/>
      <c r="G6" s="410"/>
      <c r="H6" s="410"/>
      <c r="I6" s="410"/>
      <c r="J6" s="410"/>
      <c r="K6" s="411"/>
    </row>
    <row r="7" spans="1:15" ht="15.75" x14ac:dyDescent="0.25">
      <c r="A7" s="412" t="s">
        <v>623</v>
      </c>
      <c r="B7" s="413"/>
      <c r="C7" s="413"/>
      <c r="D7" s="413"/>
      <c r="E7" s="413"/>
      <c r="F7" s="413"/>
      <c r="G7" s="413"/>
      <c r="H7" s="413"/>
      <c r="I7" s="413"/>
      <c r="J7" s="413"/>
      <c r="K7" s="414"/>
    </row>
    <row r="8" spans="1:15" ht="15.75" x14ac:dyDescent="0.25">
      <c r="A8" s="176"/>
      <c r="B8" s="175"/>
      <c r="C8" s="175" t="s">
        <v>437</v>
      </c>
      <c r="D8" s="175"/>
      <c r="E8" s="175"/>
      <c r="F8" s="175"/>
      <c r="G8" s="175"/>
      <c r="H8" s="175"/>
      <c r="I8" s="175"/>
      <c r="J8" s="175"/>
      <c r="K8" s="174"/>
    </row>
    <row r="9" spans="1:15" ht="15.75" x14ac:dyDescent="0.25">
      <c r="A9" s="160"/>
      <c r="B9" s="159"/>
      <c r="C9" s="159"/>
      <c r="D9" s="159"/>
      <c r="E9" s="173" t="s">
        <v>436</v>
      </c>
      <c r="F9" s="147"/>
      <c r="G9" s="172"/>
      <c r="H9" s="172"/>
      <c r="I9" s="172"/>
      <c r="J9" s="172"/>
      <c r="K9" s="146"/>
    </row>
    <row r="10" spans="1:15" ht="15.75" x14ac:dyDescent="0.25">
      <c r="A10" s="160"/>
      <c r="B10" s="159"/>
      <c r="C10" s="159"/>
      <c r="D10" s="159"/>
      <c r="E10" s="165" t="s">
        <v>434</v>
      </c>
      <c r="F10" s="147"/>
      <c r="G10" s="161">
        <v>2613.86</v>
      </c>
      <c r="H10" s="169" t="s">
        <v>433</v>
      </c>
      <c r="I10" s="169"/>
      <c r="J10" s="161"/>
      <c r="K10" s="146"/>
      <c r="M10" s="253" t="s">
        <v>548</v>
      </c>
    </row>
    <row r="11" spans="1:15" ht="15.75" x14ac:dyDescent="0.25">
      <c r="A11" s="160"/>
      <c r="B11" s="159"/>
      <c r="C11" s="159"/>
      <c r="D11" s="159"/>
      <c r="E11" s="165" t="s">
        <v>429</v>
      </c>
      <c r="F11" s="147"/>
      <c r="G11" s="161"/>
      <c r="H11" s="171"/>
      <c r="I11" s="169"/>
      <c r="J11" s="166"/>
      <c r="K11" s="146"/>
    </row>
    <row r="12" spans="1:15" ht="15.75" x14ac:dyDescent="0.25">
      <c r="A12" s="160"/>
      <c r="B12" s="159"/>
      <c r="C12" s="159"/>
      <c r="D12" s="159"/>
      <c r="E12" s="165" t="s">
        <v>428</v>
      </c>
      <c r="F12" s="147"/>
      <c r="G12" s="168">
        <v>1818449.31</v>
      </c>
      <c r="H12" s="167"/>
      <c r="I12" s="167"/>
      <c r="J12" s="166"/>
      <c r="K12" s="146"/>
    </row>
    <row r="13" spans="1:15" ht="15.75" x14ac:dyDescent="0.25">
      <c r="A13" s="160"/>
      <c r="B13" s="159"/>
      <c r="C13" s="159"/>
      <c r="D13" s="159"/>
      <c r="E13" s="170" t="s">
        <v>435</v>
      </c>
      <c r="F13" s="147"/>
      <c r="G13" s="166"/>
      <c r="H13" s="166"/>
      <c r="I13" s="166"/>
      <c r="J13" s="166"/>
      <c r="K13" s="146"/>
    </row>
    <row r="14" spans="1:15" ht="15.75" x14ac:dyDescent="0.25">
      <c r="A14" s="160"/>
      <c r="B14" s="159"/>
      <c r="C14" s="159"/>
      <c r="D14" s="159"/>
      <c r="E14" s="165" t="s">
        <v>434</v>
      </c>
      <c r="F14" s="147"/>
      <c r="G14" s="161">
        <v>1498370.55</v>
      </c>
      <c r="H14" s="169" t="s">
        <v>433</v>
      </c>
      <c r="I14" s="169"/>
      <c r="J14" s="161"/>
      <c r="K14" s="146"/>
      <c r="M14" s="3" t="s">
        <v>432</v>
      </c>
      <c r="N14" s="3" t="s">
        <v>431</v>
      </c>
      <c r="O14" s="3" t="s">
        <v>430</v>
      </c>
    </row>
    <row r="15" spans="1:15" ht="15.75" x14ac:dyDescent="0.25">
      <c r="A15" s="160"/>
      <c r="B15" s="159"/>
      <c r="C15" s="159"/>
      <c r="D15" s="159"/>
      <c r="E15" s="165" t="s">
        <v>429</v>
      </c>
      <c r="F15" s="147"/>
      <c r="G15" s="168"/>
      <c r="H15" s="167" t="s">
        <v>419</v>
      </c>
      <c r="I15" s="167"/>
      <c r="J15" s="161"/>
      <c r="K15" s="146"/>
      <c r="M15" s="3">
        <v>2.1</v>
      </c>
      <c r="N15" s="145">
        <f>G26</f>
        <v>0</v>
      </c>
      <c r="O15" s="145">
        <f>H26</f>
        <v>145000</v>
      </c>
    </row>
    <row r="16" spans="1:15" ht="15.75" x14ac:dyDescent="0.25">
      <c r="A16" s="160"/>
      <c r="B16" s="159"/>
      <c r="C16" s="159"/>
      <c r="D16" s="159"/>
      <c r="E16" s="165" t="s">
        <v>428</v>
      </c>
      <c r="F16" s="147"/>
      <c r="G16" s="168">
        <f>4447869.68+49443.44+360081.36+207400+46170</f>
        <v>5110964.4800000004</v>
      </c>
      <c r="H16" s="167"/>
      <c r="I16" s="167"/>
      <c r="J16" s="166"/>
      <c r="K16" s="146"/>
      <c r="M16" s="3">
        <v>2.2000000000000002</v>
      </c>
      <c r="N16" s="145">
        <f>G87</f>
        <v>13074.16</v>
      </c>
      <c r="O16" s="145">
        <f>H87</f>
        <v>275087.31</v>
      </c>
    </row>
    <row r="17" spans="1:17" ht="15.75" x14ac:dyDescent="0.25">
      <c r="A17" s="160"/>
      <c r="B17" s="159"/>
      <c r="C17" s="159"/>
      <c r="D17" s="159"/>
      <c r="E17" s="165"/>
      <c r="F17" s="147"/>
      <c r="G17" s="164"/>
      <c r="H17" s="163" t="s">
        <v>427</v>
      </c>
      <c r="I17" s="162"/>
      <c r="J17" s="161">
        <f>+G10+G11+G12+J10+G14+G15+G16+J14+J15</f>
        <v>8430398.2000000011</v>
      </c>
      <c r="K17" s="146"/>
      <c r="M17" s="3">
        <v>2.2999999999999998</v>
      </c>
      <c r="N17" s="145">
        <f>'CONS. FUENTES FINAN'!G212</f>
        <v>1486607.9800000002</v>
      </c>
      <c r="O17" s="145">
        <f>'CONS. FUENTES FINAN'!H212</f>
        <v>4530717.46</v>
      </c>
    </row>
    <row r="18" spans="1:17" ht="15.75" x14ac:dyDescent="0.25">
      <c r="A18" s="160"/>
      <c r="B18" s="159"/>
      <c r="C18" s="159"/>
      <c r="D18" s="159"/>
      <c r="E18" s="158"/>
      <c r="F18" s="157"/>
      <c r="G18" s="156"/>
      <c r="H18" s="156"/>
      <c r="I18" s="147"/>
      <c r="J18" s="147"/>
      <c r="K18" s="146"/>
      <c r="M18" s="3">
        <v>2.4</v>
      </c>
      <c r="N18" s="145">
        <f>G330</f>
        <v>0</v>
      </c>
      <c r="O18" s="145">
        <f>H330</f>
        <v>0</v>
      </c>
    </row>
    <row r="19" spans="1:17" ht="15.75" x14ac:dyDescent="0.25">
      <c r="A19" s="155"/>
      <c r="B19" s="153"/>
      <c r="C19" s="154"/>
      <c r="D19" s="153"/>
      <c r="E19" s="152"/>
      <c r="F19" s="151"/>
      <c r="G19" s="151"/>
      <c r="H19" s="151"/>
      <c r="I19" s="150"/>
      <c r="J19" s="150"/>
      <c r="K19" s="149"/>
      <c r="M19" s="3">
        <v>2.6</v>
      </c>
      <c r="N19" s="145">
        <f>G336</f>
        <v>0</v>
      </c>
      <c r="O19" s="145">
        <f>H336</f>
        <v>809897.26</v>
      </c>
    </row>
    <row r="20" spans="1:17" x14ac:dyDescent="0.2">
      <c r="A20" s="148"/>
      <c r="B20" s="147"/>
      <c r="C20" s="147"/>
      <c r="D20" s="147"/>
      <c r="E20" s="147"/>
      <c r="F20" s="147"/>
      <c r="G20" s="147"/>
      <c r="H20" s="147"/>
      <c r="I20" s="147"/>
      <c r="J20" s="147"/>
      <c r="K20" s="146"/>
      <c r="M20" s="3">
        <v>2.7</v>
      </c>
      <c r="N20" s="145">
        <f>'CONS. FUENTES FINAN'!G463</f>
        <v>0</v>
      </c>
      <c r="O20" s="145">
        <f>'CONS. FUENTES FINAN'!H463</f>
        <v>0</v>
      </c>
    </row>
    <row r="21" spans="1:17" x14ac:dyDescent="0.2">
      <c r="A21" s="415">
        <v>1</v>
      </c>
      <c r="B21" s="415"/>
      <c r="C21" s="415"/>
      <c r="D21" s="415"/>
      <c r="E21" s="415"/>
      <c r="F21" s="144">
        <v>2</v>
      </c>
      <c r="G21" s="416">
        <v>3</v>
      </c>
      <c r="H21" s="417"/>
      <c r="I21" s="417"/>
      <c r="J21" s="143">
        <v>4</v>
      </c>
      <c r="K21" s="143">
        <v>5</v>
      </c>
    </row>
    <row r="22" spans="1:17" x14ac:dyDescent="0.2">
      <c r="A22" s="418" t="s">
        <v>426</v>
      </c>
      <c r="B22" s="418"/>
      <c r="C22" s="418"/>
      <c r="D22" s="418"/>
      <c r="E22" s="418"/>
      <c r="F22" s="430" t="s">
        <v>425</v>
      </c>
      <c r="G22" s="433" t="s">
        <v>424</v>
      </c>
      <c r="H22" s="434"/>
      <c r="I22" s="435"/>
      <c r="J22" s="424" t="s">
        <v>423</v>
      </c>
      <c r="K22" s="419" t="s">
        <v>149</v>
      </c>
    </row>
    <row r="23" spans="1:17" ht="29.25" customHeight="1" x14ac:dyDescent="0.2">
      <c r="A23" s="422" t="s">
        <v>157</v>
      </c>
      <c r="B23" s="422" t="s">
        <v>153</v>
      </c>
      <c r="C23" s="422" t="s">
        <v>152</v>
      </c>
      <c r="D23" s="422" t="s">
        <v>422</v>
      </c>
      <c r="E23" s="422" t="s">
        <v>150</v>
      </c>
      <c r="F23" s="431"/>
      <c r="G23" s="427" t="s">
        <v>421</v>
      </c>
      <c r="H23" s="429" t="s">
        <v>420</v>
      </c>
      <c r="I23" s="429" t="s">
        <v>419</v>
      </c>
      <c r="J23" s="425"/>
      <c r="K23" s="420"/>
      <c r="M23" s="372"/>
      <c r="N23" s="372"/>
      <c r="O23" s="372"/>
      <c r="P23" s="372"/>
      <c r="Q23" s="372"/>
    </row>
    <row r="24" spans="1:17" ht="18.75" customHeight="1" x14ac:dyDescent="0.2">
      <c r="A24" s="423"/>
      <c r="B24" s="423"/>
      <c r="C24" s="423"/>
      <c r="D24" s="423"/>
      <c r="E24" s="423"/>
      <c r="F24" s="432"/>
      <c r="G24" s="428"/>
      <c r="H24" s="427"/>
      <c r="I24" s="427"/>
      <c r="J24" s="426"/>
      <c r="K24" s="421"/>
      <c r="M24" s="142"/>
      <c r="N24" s="142"/>
      <c r="O24" s="142"/>
      <c r="P24" s="142"/>
      <c r="Q24" s="142"/>
    </row>
    <row r="25" spans="1:17" ht="13.5" thickBot="1" x14ac:dyDescent="0.25">
      <c r="A25" s="141">
        <v>2</v>
      </c>
      <c r="B25" s="140"/>
      <c r="C25" s="140"/>
      <c r="D25" s="140"/>
      <c r="E25" s="140"/>
      <c r="F25" s="139" t="s">
        <v>418</v>
      </c>
      <c r="G25" s="138">
        <f>+G26+G87+G212+G330+G336+G463</f>
        <v>1499682.1400000001</v>
      </c>
      <c r="H25" s="138">
        <f>+H26+H87+H212+H330+H336+H463</f>
        <v>5760702.0299999993</v>
      </c>
      <c r="I25" s="138">
        <f>+I26+I87+I212+I330+I336+I463</f>
        <v>0</v>
      </c>
      <c r="J25" s="138">
        <f t="shared" ref="J25:J87" si="0">SUM(G25:I25)</f>
        <v>7260384.1699999999</v>
      </c>
      <c r="K25" s="137">
        <f>+K26+K87+K212+K330+K336+K463</f>
        <v>1</v>
      </c>
    </row>
    <row r="26" spans="1:17" ht="13.5" thickTop="1" x14ac:dyDescent="0.2">
      <c r="A26" s="136">
        <v>2</v>
      </c>
      <c r="B26" s="135">
        <v>1</v>
      </c>
      <c r="C26" s="135"/>
      <c r="D26" s="135"/>
      <c r="E26" s="135"/>
      <c r="F26" s="134" t="s">
        <v>417</v>
      </c>
      <c r="G26" s="133">
        <f>+G27+G51+G64+G71+G78</f>
        <v>0</v>
      </c>
      <c r="H26" s="133">
        <f>+H27+H51+H64+H71+H78</f>
        <v>145000</v>
      </c>
      <c r="I26" s="133">
        <f>+I27+I51+I64+I71+I78</f>
        <v>0</v>
      </c>
      <c r="J26" s="133">
        <f t="shared" si="0"/>
        <v>145000</v>
      </c>
      <c r="K26" s="106">
        <f>J26/$J$25</f>
        <v>1.9971394984736737E-2</v>
      </c>
    </row>
    <row r="27" spans="1:17" x14ac:dyDescent="0.2">
      <c r="A27" s="117">
        <v>2</v>
      </c>
      <c r="B27" s="109">
        <v>1</v>
      </c>
      <c r="C27" s="109">
        <v>1</v>
      </c>
      <c r="D27" s="109"/>
      <c r="E27" s="109"/>
      <c r="F27" s="117" t="s">
        <v>416</v>
      </c>
      <c r="G27" s="107">
        <f>+G28+G35+G42+G44+G46</f>
        <v>0</v>
      </c>
      <c r="H27" s="107">
        <f>+H28+H35+H42+H44+H46</f>
        <v>145000</v>
      </c>
      <c r="I27" s="107">
        <f>+I28+I35+I42+I44+I46</f>
        <v>0</v>
      </c>
      <c r="J27" s="107">
        <f t="shared" si="0"/>
        <v>145000</v>
      </c>
      <c r="K27" s="106"/>
    </row>
    <row r="28" spans="1:17" x14ac:dyDescent="0.2">
      <c r="A28" s="103">
        <v>2</v>
      </c>
      <c r="B28" s="102">
        <v>1</v>
      </c>
      <c r="C28" s="102">
        <v>1</v>
      </c>
      <c r="D28" s="102">
        <v>1</v>
      </c>
      <c r="E28" s="102"/>
      <c r="F28" s="103" t="s">
        <v>415</v>
      </c>
      <c r="G28" s="99">
        <f>SUM(G29:G34)</f>
        <v>0</v>
      </c>
      <c r="H28" s="99">
        <f>SUM(H29:H34)</f>
        <v>20000</v>
      </c>
      <c r="I28" s="99">
        <f>SUM(I29:I34)</f>
        <v>0</v>
      </c>
      <c r="J28" s="99">
        <f>SUM(G28:I28)</f>
        <v>20000</v>
      </c>
      <c r="K28" s="98"/>
    </row>
    <row r="29" spans="1:17" x14ac:dyDescent="0.2">
      <c r="A29" s="97">
        <v>2</v>
      </c>
      <c r="B29" s="96">
        <v>1</v>
      </c>
      <c r="C29" s="96">
        <v>1</v>
      </c>
      <c r="D29" s="96">
        <v>1</v>
      </c>
      <c r="E29" s="111" t="s">
        <v>78</v>
      </c>
      <c r="F29" s="97" t="s">
        <v>556</v>
      </c>
      <c r="G29" s="93"/>
      <c r="H29" s="93">
        <f>'CUENTA T VS'!A77</f>
        <v>20000</v>
      </c>
      <c r="I29" s="93">
        <f>'CUENTA T NOMINA SNS'!A58</f>
        <v>0</v>
      </c>
      <c r="J29" s="93">
        <f t="shared" si="0"/>
        <v>20000</v>
      </c>
      <c r="K29" s="92">
        <f t="shared" ref="K29:K34" si="1">J29/$J$25</f>
        <v>2.7546751703085154E-3</v>
      </c>
    </row>
    <row r="30" spans="1:17" x14ac:dyDescent="0.2">
      <c r="A30" s="97">
        <v>2</v>
      </c>
      <c r="B30" s="96">
        <v>1</v>
      </c>
      <c r="C30" s="96">
        <v>1</v>
      </c>
      <c r="D30" s="96">
        <v>1</v>
      </c>
      <c r="E30" s="111" t="s">
        <v>77</v>
      </c>
      <c r="F30" s="130" t="s">
        <v>414</v>
      </c>
      <c r="G30" s="93"/>
      <c r="H30" s="93">
        <f>'CUENTA T VS'!B77</f>
        <v>0</v>
      </c>
      <c r="I30" s="93">
        <f>'CUENTA T NOMINA SNS'!B58</f>
        <v>0</v>
      </c>
      <c r="J30" s="93">
        <f t="shared" si="0"/>
        <v>0</v>
      </c>
      <c r="K30" s="92">
        <f t="shared" si="1"/>
        <v>0</v>
      </c>
    </row>
    <row r="31" spans="1:17" x14ac:dyDescent="0.2">
      <c r="A31" s="97">
        <v>2</v>
      </c>
      <c r="B31" s="96">
        <v>1</v>
      </c>
      <c r="C31" s="96">
        <v>1</v>
      </c>
      <c r="D31" s="96">
        <v>1</v>
      </c>
      <c r="E31" s="111" t="s">
        <v>198</v>
      </c>
      <c r="F31" s="130" t="s">
        <v>413</v>
      </c>
      <c r="G31" s="93"/>
      <c r="H31" s="93">
        <f>'CUENTA T VS'!C77</f>
        <v>0</v>
      </c>
      <c r="I31" s="93">
        <f>'CUENTA T NOMINA SNS'!C58</f>
        <v>0</v>
      </c>
      <c r="J31" s="93">
        <f t="shared" si="0"/>
        <v>0</v>
      </c>
      <c r="K31" s="92">
        <f t="shared" si="1"/>
        <v>0</v>
      </c>
    </row>
    <row r="32" spans="1:17" x14ac:dyDescent="0.2">
      <c r="A32" s="97">
        <v>2</v>
      </c>
      <c r="B32" s="96">
        <v>1</v>
      </c>
      <c r="C32" s="96">
        <v>1</v>
      </c>
      <c r="D32" s="96">
        <v>1</v>
      </c>
      <c r="E32" s="111" t="s">
        <v>266</v>
      </c>
      <c r="F32" s="130" t="s">
        <v>412</v>
      </c>
      <c r="G32" s="93"/>
      <c r="H32" s="93">
        <f>'CUENTA T VS'!D77</f>
        <v>0</v>
      </c>
      <c r="I32" s="93">
        <f>'CUENTA T NOMINA SNS'!D58</f>
        <v>0</v>
      </c>
      <c r="J32" s="93">
        <f t="shared" si="0"/>
        <v>0</v>
      </c>
      <c r="K32" s="92">
        <f t="shared" si="1"/>
        <v>0</v>
      </c>
    </row>
    <row r="33" spans="1:11" x14ac:dyDescent="0.2">
      <c r="A33" s="97">
        <v>2</v>
      </c>
      <c r="B33" s="96">
        <v>1</v>
      </c>
      <c r="C33" s="96">
        <v>1</v>
      </c>
      <c r="D33" s="96">
        <v>1</v>
      </c>
      <c r="E33" s="111" t="s">
        <v>264</v>
      </c>
      <c r="F33" s="130" t="s">
        <v>411</v>
      </c>
      <c r="G33" s="93"/>
      <c r="H33" s="93">
        <f>'CUENTA T VS'!E77</f>
        <v>0</v>
      </c>
      <c r="I33" s="93">
        <f>'CUENTA T NOMINA SNS'!E58</f>
        <v>0</v>
      </c>
      <c r="J33" s="93">
        <f t="shared" si="0"/>
        <v>0</v>
      </c>
      <c r="K33" s="92">
        <f t="shared" si="1"/>
        <v>0</v>
      </c>
    </row>
    <row r="34" spans="1:11" x14ac:dyDescent="0.2">
      <c r="A34" s="97">
        <v>2</v>
      </c>
      <c r="B34" s="96">
        <v>1</v>
      </c>
      <c r="C34" s="96">
        <v>1</v>
      </c>
      <c r="D34" s="96">
        <v>1</v>
      </c>
      <c r="E34" s="111" t="s">
        <v>112</v>
      </c>
      <c r="F34" s="130" t="s">
        <v>555</v>
      </c>
      <c r="G34" s="93"/>
      <c r="H34" s="93">
        <f>'CUENTA T VS'!F77</f>
        <v>0</v>
      </c>
      <c r="I34" s="93">
        <f>'CUENTA T NOMINA SNS'!F58</f>
        <v>0</v>
      </c>
      <c r="J34" s="93">
        <f t="shared" si="0"/>
        <v>0</v>
      </c>
      <c r="K34" s="92">
        <f t="shared" si="1"/>
        <v>0</v>
      </c>
    </row>
    <row r="35" spans="1:11" x14ac:dyDescent="0.2">
      <c r="A35" s="103">
        <v>2</v>
      </c>
      <c r="B35" s="102">
        <v>1</v>
      </c>
      <c r="C35" s="102">
        <v>1</v>
      </c>
      <c r="D35" s="102">
        <v>2</v>
      </c>
      <c r="E35" s="102"/>
      <c r="F35" s="131" t="s">
        <v>410</v>
      </c>
      <c r="G35" s="99">
        <f>SUM(G36:G41)</f>
        <v>0</v>
      </c>
      <c r="H35" s="99">
        <f>SUM(H36:H41)</f>
        <v>125000</v>
      </c>
      <c r="I35" s="99">
        <f>SUM(I36:I41)</f>
        <v>0</v>
      </c>
      <c r="J35" s="99">
        <f>SUM(G35:I35)</f>
        <v>125000</v>
      </c>
      <c r="K35" s="98"/>
    </row>
    <row r="36" spans="1:11" x14ac:dyDescent="0.2">
      <c r="A36" s="97">
        <v>2</v>
      </c>
      <c r="B36" s="96">
        <v>1</v>
      </c>
      <c r="C36" s="96">
        <v>1</v>
      </c>
      <c r="D36" s="96">
        <v>2</v>
      </c>
      <c r="E36" s="111" t="s">
        <v>198</v>
      </c>
      <c r="F36" s="130" t="s">
        <v>409</v>
      </c>
      <c r="G36" s="93" t="s">
        <v>503</v>
      </c>
      <c r="H36" s="93">
        <f>'CUENTA T VS'!G77</f>
        <v>0</v>
      </c>
      <c r="I36" s="93">
        <f>'CUENTA T NOMINA SNS'!G58</f>
        <v>0</v>
      </c>
      <c r="J36" s="93">
        <f t="shared" si="0"/>
        <v>0</v>
      </c>
      <c r="K36" s="92">
        <f t="shared" ref="K36:K41" si="2">J36/$J$25</f>
        <v>0</v>
      </c>
    </row>
    <row r="37" spans="1:11" x14ac:dyDescent="0.2">
      <c r="A37" s="97">
        <v>2</v>
      </c>
      <c r="B37" s="96">
        <v>1</v>
      </c>
      <c r="C37" s="96">
        <v>1</v>
      </c>
      <c r="D37" s="96">
        <v>2</v>
      </c>
      <c r="E37" s="111" t="s">
        <v>264</v>
      </c>
      <c r="F37" s="130" t="s">
        <v>408</v>
      </c>
      <c r="G37" s="93"/>
      <c r="H37" s="93">
        <f>'CUENTA T VS'!H77</f>
        <v>0</v>
      </c>
      <c r="I37" s="93">
        <f>'CUENTA T NOMINA SNS'!H58</f>
        <v>0</v>
      </c>
      <c r="J37" s="93">
        <f t="shared" si="0"/>
        <v>0</v>
      </c>
      <c r="K37" s="92">
        <f t="shared" si="2"/>
        <v>0</v>
      </c>
    </row>
    <row r="38" spans="1:11" x14ac:dyDescent="0.2">
      <c r="A38" s="97">
        <v>2</v>
      </c>
      <c r="B38" s="96">
        <v>1</v>
      </c>
      <c r="C38" s="96">
        <v>1</v>
      </c>
      <c r="D38" s="96">
        <v>2</v>
      </c>
      <c r="E38" s="111" t="s">
        <v>112</v>
      </c>
      <c r="F38" s="130" t="s">
        <v>407</v>
      </c>
      <c r="G38" s="93"/>
      <c r="H38" s="93">
        <f>'CUENTA T VS'!I77</f>
        <v>0</v>
      </c>
      <c r="I38" s="93">
        <f>'CUENTA T NOMINA SNS'!I58</f>
        <v>0</v>
      </c>
      <c r="J38" s="93">
        <f t="shared" si="0"/>
        <v>0</v>
      </c>
      <c r="K38" s="92">
        <f t="shared" si="2"/>
        <v>0</v>
      </c>
    </row>
    <row r="39" spans="1:11" x14ac:dyDescent="0.2">
      <c r="A39" s="97">
        <v>2</v>
      </c>
      <c r="B39" s="96">
        <v>1</v>
      </c>
      <c r="C39" s="96">
        <v>1</v>
      </c>
      <c r="D39" s="96">
        <v>2</v>
      </c>
      <c r="E39" s="111" t="s">
        <v>328</v>
      </c>
      <c r="F39" s="130" t="s">
        <v>557</v>
      </c>
      <c r="G39" s="93"/>
      <c r="H39" s="93">
        <f>'CUENTA T VS'!J77</f>
        <v>125000</v>
      </c>
      <c r="I39" s="93">
        <f>'CUENTA T NOMINA SNS'!J58</f>
        <v>0</v>
      </c>
      <c r="J39" s="93">
        <f t="shared" si="0"/>
        <v>125000</v>
      </c>
      <c r="K39" s="92">
        <f t="shared" si="2"/>
        <v>1.7216719814428221E-2</v>
      </c>
    </row>
    <row r="40" spans="1:11" x14ac:dyDescent="0.2">
      <c r="A40" s="97">
        <v>2</v>
      </c>
      <c r="B40" s="96">
        <v>1</v>
      </c>
      <c r="C40" s="96">
        <v>1</v>
      </c>
      <c r="D40" s="96">
        <v>2</v>
      </c>
      <c r="E40" s="111" t="s">
        <v>394</v>
      </c>
      <c r="F40" s="130" t="s">
        <v>549</v>
      </c>
      <c r="G40" s="93"/>
      <c r="H40" s="93">
        <f>'CUENTA T VS'!K77</f>
        <v>0</v>
      </c>
      <c r="I40" s="93">
        <f>'CUENTA T NOMINA SNS'!K58</f>
        <v>0</v>
      </c>
      <c r="J40" s="93">
        <f t="shared" si="0"/>
        <v>0</v>
      </c>
      <c r="K40" s="92">
        <f t="shared" si="2"/>
        <v>0</v>
      </c>
    </row>
    <row r="41" spans="1:11" x14ac:dyDescent="0.2">
      <c r="A41" s="97">
        <v>2</v>
      </c>
      <c r="B41" s="96">
        <v>1</v>
      </c>
      <c r="C41" s="96">
        <v>1</v>
      </c>
      <c r="D41" s="96">
        <v>2</v>
      </c>
      <c r="E41" s="111" t="s">
        <v>541</v>
      </c>
      <c r="F41" s="130" t="s">
        <v>558</v>
      </c>
      <c r="G41" s="93"/>
      <c r="H41" s="93">
        <f>'CUENTA T VS'!L77</f>
        <v>0</v>
      </c>
      <c r="I41" s="93">
        <f>'CUENTA T NOMINA SNS'!L58</f>
        <v>0</v>
      </c>
      <c r="J41" s="93">
        <f>SUM(G41:I41)</f>
        <v>0</v>
      </c>
      <c r="K41" s="92">
        <f t="shared" si="2"/>
        <v>0</v>
      </c>
    </row>
    <row r="42" spans="1:11" x14ac:dyDescent="0.2">
      <c r="A42" s="103">
        <v>2</v>
      </c>
      <c r="B42" s="102">
        <v>1</v>
      </c>
      <c r="C42" s="102">
        <v>1</v>
      </c>
      <c r="D42" s="102">
        <v>3</v>
      </c>
      <c r="E42" s="102"/>
      <c r="F42" s="131" t="s">
        <v>406</v>
      </c>
      <c r="G42" s="99">
        <f>SUM(G43)</f>
        <v>0</v>
      </c>
      <c r="H42" s="99">
        <f>SUM(H43)</f>
        <v>0</v>
      </c>
      <c r="I42" s="99">
        <f>SUM(I43)</f>
        <v>0</v>
      </c>
      <c r="J42" s="99">
        <f t="shared" si="0"/>
        <v>0</v>
      </c>
      <c r="K42" s="98"/>
    </row>
    <row r="43" spans="1:11" x14ac:dyDescent="0.2">
      <c r="A43" s="97">
        <v>2</v>
      </c>
      <c r="B43" s="96">
        <v>1</v>
      </c>
      <c r="C43" s="96">
        <v>1</v>
      </c>
      <c r="D43" s="96">
        <v>3</v>
      </c>
      <c r="E43" s="111" t="s">
        <v>78</v>
      </c>
      <c r="F43" s="130" t="s">
        <v>406</v>
      </c>
      <c r="G43" s="93"/>
      <c r="H43" s="93">
        <f>'CUENTA T VS'!M77</f>
        <v>0</v>
      </c>
      <c r="I43" s="93">
        <f>'CUENTA T NOMINA SNS'!M58</f>
        <v>0</v>
      </c>
      <c r="J43" s="93">
        <f t="shared" si="0"/>
        <v>0</v>
      </c>
      <c r="K43" s="92">
        <f>J43/$J$25</f>
        <v>0</v>
      </c>
    </row>
    <row r="44" spans="1:11" x14ac:dyDescent="0.2">
      <c r="A44" s="103">
        <v>2</v>
      </c>
      <c r="B44" s="102">
        <v>1</v>
      </c>
      <c r="C44" s="102">
        <v>1</v>
      </c>
      <c r="D44" s="102">
        <v>4</v>
      </c>
      <c r="E44" s="102"/>
      <c r="F44" s="131" t="s">
        <v>559</v>
      </c>
      <c r="G44" s="99">
        <f>SUM(G45)</f>
        <v>0</v>
      </c>
      <c r="H44" s="99">
        <f>SUM(H45)</f>
        <v>0</v>
      </c>
      <c r="I44" s="99">
        <f>SUM(I45)</f>
        <v>0</v>
      </c>
      <c r="J44" s="99">
        <f t="shared" si="0"/>
        <v>0</v>
      </c>
      <c r="K44" s="98"/>
    </row>
    <row r="45" spans="1:11" x14ac:dyDescent="0.2">
      <c r="A45" s="97">
        <v>2</v>
      </c>
      <c r="B45" s="96">
        <v>1</v>
      </c>
      <c r="C45" s="96">
        <v>1</v>
      </c>
      <c r="D45" s="96">
        <v>4</v>
      </c>
      <c r="E45" s="111" t="s">
        <v>78</v>
      </c>
      <c r="F45" s="130" t="s">
        <v>559</v>
      </c>
      <c r="G45" s="93"/>
      <c r="H45" s="93">
        <f>'CUENTA T VS'!N77</f>
        <v>0</v>
      </c>
      <c r="I45" s="93">
        <f>'CUENTA T NOMINA SNS'!N58</f>
        <v>0</v>
      </c>
      <c r="J45" s="93">
        <f t="shared" si="0"/>
        <v>0</v>
      </c>
      <c r="K45" s="92">
        <f>J45/$J$25</f>
        <v>0</v>
      </c>
    </row>
    <row r="46" spans="1:11" x14ac:dyDescent="0.2">
      <c r="A46" s="103">
        <v>2</v>
      </c>
      <c r="B46" s="102">
        <v>1</v>
      </c>
      <c r="C46" s="102">
        <v>1</v>
      </c>
      <c r="D46" s="102">
        <v>5</v>
      </c>
      <c r="E46" s="102"/>
      <c r="F46" s="131" t="s">
        <v>560</v>
      </c>
      <c r="G46" s="99">
        <f>SUM(G47:G50)</f>
        <v>0</v>
      </c>
      <c r="H46" s="99">
        <f>SUM(H47:H50)</f>
        <v>0</v>
      </c>
      <c r="I46" s="99">
        <f>SUM(I47:I50)</f>
        <v>0</v>
      </c>
      <c r="J46" s="99">
        <f t="shared" si="0"/>
        <v>0</v>
      </c>
      <c r="K46" s="98"/>
    </row>
    <row r="47" spans="1:11" x14ac:dyDescent="0.2">
      <c r="A47" s="97">
        <v>2</v>
      </c>
      <c r="B47" s="96">
        <v>1</v>
      </c>
      <c r="C47" s="96">
        <v>1</v>
      </c>
      <c r="D47" s="96">
        <v>5</v>
      </c>
      <c r="E47" s="111" t="s">
        <v>78</v>
      </c>
      <c r="F47" s="130" t="s">
        <v>560</v>
      </c>
      <c r="G47" s="93"/>
      <c r="H47" s="93">
        <f>'CUENTA T VS'!O77</f>
        <v>0</v>
      </c>
      <c r="I47" s="93">
        <f>'CUENTA T NOMINA SNS'!O58</f>
        <v>0</v>
      </c>
      <c r="J47" s="93">
        <f t="shared" si="0"/>
        <v>0</v>
      </c>
      <c r="K47" s="92">
        <f>J47/$J$25</f>
        <v>0</v>
      </c>
    </row>
    <row r="48" spans="1:11" x14ac:dyDescent="0.2">
      <c r="A48" s="97">
        <v>2</v>
      </c>
      <c r="B48" s="96">
        <v>1</v>
      </c>
      <c r="C48" s="96">
        <v>1</v>
      </c>
      <c r="D48" s="96">
        <v>5</v>
      </c>
      <c r="E48" s="111" t="s">
        <v>77</v>
      </c>
      <c r="F48" s="130" t="s">
        <v>405</v>
      </c>
      <c r="G48" s="93"/>
      <c r="H48" s="93">
        <f>'CUENTA T VS'!P77</f>
        <v>0</v>
      </c>
      <c r="I48" s="93">
        <f>'CUENTA T NOMINA SNS'!P58</f>
        <v>0</v>
      </c>
      <c r="J48" s="93">
        <f t="shared" si="0"/>
        <v>0</v>
      </c>
      <c r="K48" s="92">
        <f>J48/$J$25</f>
        <v>0</v>
      </c>
    </row>
    <row r="49" spans="1:11" x14ac:dyDescent="0.2">
      <c r="A49" s="97">
        <v>2</v>
      </c>
      <c r="B49" s="96">
        <v>1</v>
      </c>
      <c r="C49" s="96">
        <v>1</v>
      </c>
      <c r="D49" s="96">
        <v>5</v>
      </c>
      <c r="E49" s="111" t="s">
        <v>198</v>
      </c>
      <c r="F49" s="130" t="s">
        <v>404</v>
      </c>
      <c r="G49" s="93"/>
      <c r="H49" s="93">
        <f>'CUENTA T VS'!Q77</f>
        <v>0</v>
      </c>
      <c r="I49" s="93">
        <f>'CUENTA T NOMINA SNS'!Q58</f>
        <v>0</v>
      </c>
      <c r="J49" s="93">
        <f t="shared" si="0"/>
        <v>0</v>
      </c>
      <c r="K49" s="92">
        <f>J49/$J$25</f>
        <v>0</v>
      </c>
    </row>
    <row r="50" spans="1:11" x14ac:dyDescent="0.2">
      <c r="A50" s="97">
        <v>2</v>
      </c>
      <c r="B50" s="96">
        <v>1</v>
      </c>
      <c r="C50" s="96">
        <v>1</v>
      </c>
      <c r="D50" s="96">
        <v>5</v>
      </c>
      <c r="E50" s="111" t="s">
        <v>266</v>
      </c>
      <c r="F50" s="130" t="s">
        <v>403</v>
      </c>
      <c r="G50" s="93"/>
      <c r="H50" s="93">
        <f>'CUENTA T VS'!R77</f>
        <v>0</v>
      </c>
      <c r="I50" s="93">
        <f>'CUENTA T NOMINA SNS'!R58</f>
        <v>0</v>
      </c>
      <c r="J50" s="93">
        <f t="shared" si="0"/>
        <v>0</v>
      </c>
      <c r="K50" s="92">
        <f>J50/$J$25</f>
        <v>0</v>
      </c>
    </row>
    <row r="51" spans="1:11" x14ac:dyDescent="0.2">
      <c r="A51" s="117">
        <v>2</v>
      </c>
      <c r="B51" s="109">
        <v>1</v>
      </c>
      <c r="C51" s="109">
        <v>2</v>
      </c>
      <c r="D51" s="109"/>
      <c r="E51" s="109"/>
      <c r="F51" s="132" t="s">
        <v>402</v>
      </c>
      <c r="G51" s="107">
        <f>+G52+G54</f>
        <v>0</v>
      </c>
      <c r="H51" s="107">
        <f>+H52+H54</f>
        <v>0</v>
      </c>
      <c r="I51" s="107">
        <f>+I52+I54</f>
        <v>0</v>
      </c>
      <c r="J51" s="107">
        <f t="shared" si="0"/>
        <v>0</v>
      </c>
      <c r="K51" s="106"/>
    </row>
    <row r="52" spans="1:11" x14ac:dyDescent="0.2">
      <c r="A52" s="103">
        <v>2</v>
      </c>
      <c r="B52" s="102">
        <v>1</v>
      </c>
      <c r="C52" s="102">
        <v>2</v>
      </c>
      <c r="D52" s="102">
        <v>1</v>
      </c>
      <c r="E52" s="102"/>
      <c r="F52" s="131" t="s">
        <v>401</v>
      </c>
      <c r="G52" s="99">
        <f>SUM(G53)</f>
        <v>0</v>
      </c>
      <c r="H52" s="99">
        <f>SUM(H53)</f>
        <v>0</v>
      </c>
      <c r="I52" s="99">
        <f>SUM(I53)</f>
        <v>0</v>
      </c>
      <c r="J52" s="99">
        <f t="shared" si="0"/>
        <v>0</v>
      </c>
      <c r="K52" s="98"/>
    </row>
    <row r="53" spans="1:11" x14ac:dyDescent="0.2">
      <c r="A53" s="97">
        <v>2</v>
      </c>
      <c r="B53" s="96">
        <v>1</v>
      </c>
      <c r="C53" s="96">
        <v>2</v>
      </c>
      <c r="D53" s="96">
        <v>1</v>
      </c>
      <c r="E53" s="111" t="s">
        <v>78</v>
      </c>
      <c r="F53" s="130" t="s">
        <v>401</v>
      </c>
      <c r="G53" s="93"/>
      <c r="H53" s="93">
        <f>'CUENTA T VS'!S77</f>
        <v>0</v>
      </c>
      <c r="I53" s="93">
        <f>'CUENTA T NOMINA SNS'!S58</f>
        <v>0</v>
      </c>
      <c r="J53" s="93">
        <f t="shared" si="0"/>
        <v>0</v>
      </c>
      <c r="K53" s="92">
        <f>J53/$J$25</f>
        <v>0</v>
      </c>
    </row>
    <row r="54" spans="1:11" x14ac:dyDescent="0.2">
      <c r="A54" s="103">
        <v>2</v>
      </c>
      <c r="B54" s="102">
        <v>1</v>
      </c>
      <c r="C54" s="102">
        <v>2</v>
      </c>
      <c r="D54" s="102">
        <v>2</v>
      </c>
      <c r="E54" s="102"/>
      <c r="F54" s="131" t="s">
        <v>400</v>
      </c>
      <c r="G54" s="99">
        <f>SUM(G55:G63)</f>
        <v>0</v>
      </c>
      <c r="H54" s="99">
        <f>SUM(H55:H63)</f>
        <v>0</v>
      </c>
      <c r="I54" s="99">
        <f>SUM(I55:I63)</f>
        <v>0</v>
      </c>
      <c r="J54" s="99">
        <f t="shared" si="0"/>
        <v>0</v>
      </c>
      <c r="K54" s="98"/>
    </row>
    <row r="55" spans="1:11" x14ac:dyDescent="0.2">
      <c r="A55" s="97">
        <v>2</v>
      </c>
      <c r="B55" s="96">
        <v>1</v>
      </c>
      <c r="C55" s="96">
        <v>2</v>
      </c>
      <c r="D55" s="96">
        <v>2</v>
      </c>
      <c r="E55" s="111" t="s">
        <v>78</v>
      </c>
      <c r="F55" s="130" t="s">
        <v>399</v>
      </c>
      <c r="G55" s="94"/>
      <c r="H55" s="93">
        <f>'CUENTA T VS'!T77</f>
        <v>0</v>
      </c>
      <c r="I55" s="93">
        <f>'CUENTA T NOMINA SNS'!T58</f>
        <v>0</v>
      </c>
      <c r="J55" s="93">
        <f t="shared" si="0"/>
        <v>0</v>
      </c>
      <c r="K55" s="92">
        <f t="shared" ref="K55:K63" si="3">J55/$J$25</f>
        <v>0</v>
      </c>
    </row>
    <row r="56" spans="1:11" x14ac:dyDescent="0.2">
      <c r="A56" s="97">
        <v>2</v>
      </c>
      <c r="B56" s="96">
        <v>1</v>
      </c>
      <c r="C56" s="96">
        <v>2</v>
      </c>
      <c r="D56" s="96">
        <v>2</v>
      </c>
      <c r="E56" s="111" t="s">
        <v>198</v>
      </c>
      <c r="F56" s="95" t="s">
        <v>561</v>
      </c>
      <c r="G56" s="94"/>
      <c r="H56" s="93">
        <f>'CUENTA T VS'!U77</f>
        <v>0</v>
      </c>
      <c r="I56" s="93">
        <f>'CUENTA T NOMINA SNS'!U58</f>
        <v>0</v>
      </c>
      <c r="J56" s="93">
        <f t="shared" si="0"/>
        <v>0</v>
      </c>
      <c r="K56" s="92">
        <f t="shared" si="3"/>
        <v>0</v>
      </c>
    </row>
    <row r="57" spans="1:11" x14ac:dyDescent="0.2">
      <c r="A57" s="97">
        <v>2</v>
      </c>
      <c r="B57" s="96">
        <v>1</v>
      </c>
      <c r="C57" s="96">
        <v>2</v>
      </c>
      <c r="D57" s="96">
        <v>2</v>
      </c>
      <c r="E57" s="111" t="s">
        <v>266</v>
      </c>
      <c r="F57" s="130" t="s">
        <v>398</v>
      </c>
      <c r="G57" s="94"/>
      <c r="H57" s="93">
        <f>'CUENTA T VS'!V77</f>
        <v>0</v>
      </c>
      <c r="I57" s="93">
        <f>'CUENTA T NOMINA SNS'!V58</f>
        <v>0</v>
      </c>
      <c r="J57" s="93">
        <f t="shared" si="0"/>
        <v>0</v>
      </c>
      <c r="K57" s="92">
        <f t="shared" si="3"/>
        <v>0</v>
      </c>
    </row>
    <row r="58" spans="1:11" x14ac:dyDescent="0.2">
      <c r="A58" s="97">
        <v>2</v>
      </c>
      <c r="B58" s="96">
        <v>1</v>
      </c>
      <c r="C58" s="96">
        <v>2</v>
      </c>
      <c r="D58" s="96">
        <v>2</v>
      </c>
      <c r="E58" s="111" t="s">
        <v>264</v>
      </c>
      <c r="F58" s="130" t="s">
        <v>397</v>
      </c>
      <c r="G58" s="94"/>
      <c r="H58" s="93">
        <f>'CUENTA T VS'!W77</f>
        <v>0</v>
      </c>
      <c r="I58" s="93">
        <f>'CUENTA T NOMINA SNS'!W58</f>
        <v>0</v>
      </c>
      <c r="J58" s="93">
        <f t="shared" si="0"/>
        <v>0</v>
      </c>
      <c r="K58" s="92">
        <f t="shared" si="3"/>
        <v>0</v>
      </c>
    </row>
    <row r="59" spans="1:11" x14ac:dyDescent="0.2">
      <c r="A59" s="97">
        <v>2</v>
      </c>
      <c r="B59" s="96">
        <v>1</v>
      </c>
      <c r="C59" s="96">
        <v>2</v>
      </c>
      <c r="D59" s="96">
        <v>2</v>
      </c>
      <c r="E59" s="111" t="s">
        <v>112</v>
      </c>
      <c r="F59" s="130" t="s">
        <v>540</v>
      </c>
      <c r="G59" s="94"/>
      <c r="H59" s="93">
        <f>'CUENTA T VS'!X77</f>
        <v>0</v>
      </c>
      <c r="I59" s="93">
        <f>'CUENTA T NOMINA SNS'!X58</f>
        <v>0</v>
      </c>
      <c r="J59" s="93">
        <f t="shared" si="0"/>
        <v>0</v>
      </c>
      <c r="K59" s="92">
        <f t="shared" si="3"/>
        <v>0</v>
      </c>
    </row>
    <row r="60" spans="1:11" x14ac:dyDescent="0.2">
      <c r="A60" s="97">
        <v>2</v>
      </c>
      <c r="B60" s="96">
        <v>1</v>
      </c>
      <c r="C60" s="96">
        <v>2</v>
      </c>
      <c r="D60" s="96">
        <v>2</v>
      </c>
      <c r="E60" s="111" t="s">
        <v>110</v>
      </c>
      <c r="F60" s="130" t="s">
        <v>396</v>
      </c>
      <c r="G60" s="94"/>
      <c r="H60" s="93">
        <f>'CUENTA T VS'!Y77</f>
        <v>0</v>
      </c>
      <c r="I60" s="93">
        <f>'CUENTA T NOMINA SNS'!Y58</f>
        <v>0</v>
      </c>
      <c r="J60" s="93">
        <f t="shared" si="0"/>
        <v>0</v>
      </c>
      <c r="K60" s="92">
        <f t="shared" si="3"/>
        <v>0</v>
      </c>
    </row>
    <row r="61" spans="1:11" x14ac:dyDescent="0.2">
      <c r="A61" s="97">
        <v>2</v>
      </c>
      <c r="B61" s="96">
        <v>1</v>
      </c>
      <c r="C61" s="96">
        <v>2</v>
      </c>
      <c r="D61" s="96">
        <v>2</v>
      </c>
      <c r="E61" s="111" t="s">
        <v>328</v>
      </c>
      <c r="F61" s="130" t="s">
        <v>395</v>
      </c>
      <c r="G61" s="94"/>
      <c r="H61" s="93">
        <f>'CUENTA T VS'!Z77</f>
        <v>0</v>
      </c>
      <c r="I61" s="93">
        <f>'CUENTA T NOMINA SNS'!Z58</f>
        <v>0</v>
      </c>
      <c r="J61" s="93">
        <f t="shared" si="0"/>
        <v>0</v>
      </c>
      <c r="K61" s="92">
        <f t="shared" si="3"/>
        <v>0</v>
      </c>
    </row>
    <row r="62" spans="1:11" x14ac:dyDescent="0.2">
      <c r="A62" s="97">
        <v>2</v>
      </c>
      <c r="B62" s="96">
        <v>1</v>
      </c>
      <c r="C62" s="96">
        <v>2</v>
      </c>
      <c r="D62" s="96">
        <v>2</v>
      </c>
      <c r="E62" s="111" t="s">
        <v>394</v>
      </c>
      <c r="F62" s="130" t="s">
        <v>562</v>
      </c>
      <c r="G62" s="94"/>
      <c r="H62" s="93">
        <f>'CUENTA T VS'!AA77</f>
        <v>0</v>
      </c>
      <c r="I62" s="93">
        <f>'CUENTA T NOMINA SNS'!AA58</f>
        <v>0</v>
      </c>
      <c r="J62" s="93">
        <f t="shared" si="0"/>
        <v>0</v>
      </c>
      <c r="K62" s="92">
        <f t="shared" si="3"/>
        <v>0</v>
      </c>
    </row>
    <row r="63" spans="1:11" x14ac:dyDescent="0.2">
      <c r="A63" s="97">
        <v>2</v>
      </c>
      <c r="B63" s="96">
        <v>1</v>
      </c>
      <c r="C63" s="96">
        <v>2</v>
      </c>
      <c r="D63" s="96">
        <v>2</v>
      </c>
      <c r="E63" s="96">
        <v>10</v>
      </c>
      <c r="F63" s="95" t="s">
        <v>563</v>
      </c>
      <c r="G63" s="94"/>
      <c r="H63" s="93">
        <f>'CUENTA T VS'!AB77</f>
        <v>0</v>
      </c>
      <c r="I63" s="93">
        <f>'CUENTA T NOMINA SNS'!AB58</f>
        <v>0</v>
      </c>
      <c r="J63" s="93">
        <f t="shared" si="0"/>
        <v>0</v>
      </c>
      <c r="K63" s="92">
        <f t="shared" si="3"/>
        <v>0</v>
      </c>
    </row>
    <row r="64" spans="1:11" x14ac:dyDescent="0.2">
      <c r="A64" s="110">
        <v>2</v>
      </c>
      <c r="B64" s="109">
        <v>1</v>
      </c>
      <c r="C64" s="109">
        <v>3</v>
      </c>
      <c r="D64" s="109"/>
      <c r="E64" s="109"/>
      <c r="F64" s="128" t="s">
        <v>393</v>
      </c>
      <c r="G64" s="107">
        <f>+G65+G68</f>
        <v>0</v>
      </c>
      <c r="H64" s="107">
        <f>+H65+H68</f>
        <v>0</v>
      </c>
      <c r="I64" s="107">
        <f>+I65+I68</f>
        <v>0</v>
      </c>
      <c r="J64" s="107">
        <f t="shared" si="0"/>
        <v>0</v>
      </c>
      <c r="K64" s="106"/>
    </row>
    <row r="65" spans="1:11" x14ac:dyDescent="0.2">
      <c r="A65" s="105">
        <v>2</v>
      </c>
      <c r="B65" s="102">
        <v>1</v>
      </c>
      <c r="C65" s="102">
        <v>3</v>
      </c>
      <c r="D65" s="102">
        <v>1</v>
      </c>
      <c r="E65" s="102"/>
      <c r="F65" s="125" t="s">
        <v>392</v>
      </c>
      <c r="G65" s="99">
        <f>SUM(G66:G67)</f>
        <v>0</v>
      </c>
      <c r="H65" s="99">
        <f>SUM(H66:H67)</f>
        <v>0</v>
      </c>
      <c r="I65" s="99">
        <f>SUM(I66:I67)</f>
        <v>0</v>
      </c>
      <c r="J65" s="99">
        <f t="shared" si="0"/>
        <v>0</v>
      </c>
      <c r="K65" s="98"/>
    </row>
    <row r="66" spans="1:11" x14ac:dyDescent="0.2">
      <c r="A66" s="104">
        <v>2</v>
      </c>
      <c r="B66" s="96">
        <v>1</v>
      </c>
      <c r="C66" s="96">
        <v>3</v>
      </c>
      <c r="D66" s="96">
        <v>1</v>
      </c>
      <c r="E66" s="111" t="s">
        <v>78</v>
      </c>
      <c r="F66" s="127" t="s">
        <v>391</v>
      </c>
      <c r="G66" s="94"/>
      <c r="H66" s="93">
        <f>'CUENTA T VS'!AC77</f>
        <v>0</v>
      </c>
      <c r="I66" s="93">
        <f>'CUENTA T NOMINA SNS'!AC58</f>
        <v>0</v>
      </c>
      <c r="J66" s="93">
        <f t="shared" si="0"/>
        <v>0</v>
      </c>
      <c r="K66" s="92">
        <f>J66/$J$25</f>
        <v>0</v>
      </c>
    </row>
    <row r="67" spans="1:11" x14ac:dyDescent="0.2">
      <c r="A67" s="104">
        <v>2</v>
      </c>
      <c r="B67" s="96">
        <v>1</v>
      </c>
      <c r="C67" s="96">
        <v>3</v>
      </c>
      <c r="D67" s="96">
        <v>1</v>
      </c>
      <c r="E67" s="111" t="s">
        <v>77</v>
      </c>
      <c r="F67" s="127" t="s">
        <v>390</v>
      </c>
      <c r="G67" s="94"/>
      <c r="H67" s="93">
        <f>'CUENTA T VS'!AD77</f>
        <v>0</v>
      </c>
      <c r="I67" s="93">
        <f>'CUENTA T NOMINA SNS'!AD58</f>
        <v>0</v>
      </c>
      <c r="J67" s="93">
        <f t="shared" si="0"/>
        <v>0</v>
      </c>
      <c r="K67" s="92">
        <f>J67/$J$25</f>
        <v>0</v>
      </c>
    </row>
    <row r="68" spans="1:11" x14ac:dyDescent="0.2">
      <c r="A68" s="105">
        <v>2</v>
      </c>
      <c r="B68" s="102">
        <v>1</v>
      </c>
      <c r="C68" s="102">
        <v>3</v>
      </c>
      <c r="D68" s="102">
        <v>2</v>
      </c>
      <c r="E68" s="102"/>
      <c r="F68" s="125" t="s">
        <v>389</v>
      </c>
      <c r="G68" s="99">
        <f>SUM(G69:G70)</f>
        <v>0</v>
      </c>
      <c r="H68" s="99">
        <f>SUM(H69:H70)</f>
        <v>0</v>
      </c>
      <c r="I68" s="99">
        <f>SUM(I69:I70)</f>
        <v>0</v>
      </c>
      <c r="J68" s="99">
        <f t="shared" si="0"/>
        <v>0</v>
      </c>
      <c r="K68" s="98"/>
    </row>
    <row r="69" spans="1:11" x14ac:dyDescent="0.2">
      <c r="A69" s="104">
        <v>2</v>
      </c>
      <c r="B69" s="96">
        <v>1</v>
      </c>
      <c r="C69" s="96">
        <v>3</v>
      </c>
      <c r="D69" s="96">
        <v>2</v>
      </c>
      <c r="E69" s="111" t="s">
        <v>78</v>
      </c>
      <c r="F69" s="127" t="s">
        <v>388</v>
      </c>
      <c r="G69" s="94"/>
      <c r="H69" s="93">
        <f>'CUENTA T VS'!AE77</f>
        <v>0</v>
      </c>
      <c r="I69" s="93">
        <f>'CUENTA T NOMINA SNS'!AE58</f>
        <v>0</v>
      </c>
      <c r="J69" s="93">
        <f t="shared" si="0"/>
        <v>0</v>
      </c>
      <c r="K69" s="92">
        <f>J69/$J$25</f>
        <v>0</v>
      </c>
    </row>
    <row r="70" spans="1:11" x14ac:dyDescent="0.2">
      <c r="A70" s="104">
        <v>2</v>
      </c>
      <c r="B70" s="96">
        <v>1</v>
      </c>
      <c r="C70" s="96">
        <v>3</v>
      </c>
      <c r="D70" s="96">
        <v>2</v>
      </c>
      <c r="E70" s="111" t="s">
        <v>77</v>
      </c>
      <c r="F70" s="127" t="s">
        <v>387</v>
      </c>
      <c r="G70" s="94"/>
      <c r="H70" s="93">
        <f>'CUENTA T VS'!AF77</f>
        <v>0</v>
      </c>
      <c r="I70" s="93">
        <f>'CUENTA T NOMINA SNS'!AF58</f>
        <v>0</v>
      </c>
      <c r="J70" s="93">
        <f t="shared" si="0"/>
        <v>0</v>
      </c>
      <c r="K70" s="92">
        <f>J70/$J$25</f>
        <v>0</v>
      </c>
    </row>
    <row r="71" spans="1:11" x14ac:dyDescent="0.2">
      <c r="A71" s="110">
        <v>2</v>
      </c>
      <c r="B71" s="109">
        <v>1</v>
      </c>
      <c r="C71" s="109">
        <v>4</v>
      </c>
      <c r="D71" s="109"/>
      <c r="E71" s="109"/>
      <c r="F71" s="128" t="s">
        <v>386</v>
      </c>
      <c r="G71" s="107">
        <f>+G72+G74</f>
        <v>0</v>
      </c>
      <c r="H71" s="107">
        <f>+H72+H74</f>
        <v>0</v>
      </c>
      <c r="I71" s="107">
        <f>+I72+I74</f>
        <v>0</v>
      </c>
      <c r="J71" s="107">
        <f t="shared" si="0"/>
        <v>0</v>
      </c>
      <c r="K71" s="106"/>
    </row>
    <row r="72" spans="1:11" x14ac:dyDescent="0.2">
      <c r="A72" s="103">
        <v>2</v>
      </c>
      <c r="B72" s="102">
        <v>1</v>
      </c>
      <c r="C72" s="102">
        <v>4</v>
      </c>
      <c r="D72" s="102">
        <v>1</v>
      </c>
      <c r="E72" s="102"/>
      <c r="F72" s="131" t="s">
        <v>385</v>
      </c>
      <c r="G72" s="99">
        <f>SUM(G73)</f>
        <v>0</v>
      </c>
      <c r="H72" s="99">
        <f>SUM(H73)</f>
        <v>0</v>
      </c>
      <c r="I72" s="99">
        <f>SUM(I73)</f>
        <v>0</v>
      </c>
      <c r="J72" s="99">
        <f t="shared" si="0"/>
        <v>0</v>
      </c>
      <c r="K72" s="98"/>
    </row>
    <row r="73" spans="1:11" x14ac:dyDescent="0.2">
      <c r="A73" s="97">
        <v>2</v>
      </c>
      <c r="B73" s="96">
        <v>1</v>
      </c>
      <c r="C73" s="96">
        <v>4</v>
      </c>
      <c r="D73" s="96">
        <v>1</v>
      </c>
      <c r="E73" s="111" t="s">
        <v>78</v>
      </c>
      <c r="F73" s="130" t="s">
        <v>385</v>
      </c>
      <c r="G73" s="93"/>
      <c r="H73" s="93">
        <f>'CUENTA T VS'!AG77</f>
        <v>0</v>
      </c>
      <c r="I73" s="93">
        <f>'CUENTA T NOMINA SNS'!AG58</f>
        <v>0</v>
      </c>
      <c r="J73" s="93">
        <f t="shared" si="0"/>
        <v>0</v>
      </c>
      <c r="K73" s="92">
        <f>J73/$J$25</f>
        <v>0</v>
      </c>
    </row>
    <row r="74" spans="1:11" x14ac:dyDescent="0.2">
      <c r="A74" s="103">
        <v>2</v>
      </c>
      <c r="B74" s="102">
        <v>1</v>
      </c>
      <c r="C74" s="102">
        <v>4</v>
      </c>
      <c r="D74" s="102">
        <v>2</v>
      </c>
      <c r="E74" s="102"/>
      <c r="F74" s="131" t="s">
        <v>384</v>
      </c>
      <c r="G74" s="99">
        <f>SUM(G75:G77)</f>
        <v>0</v>
      </c>
      <c r="H74" s="99">
        <f>SUM(H75:H77)</f>
        <v>0</v>
      </c>
      <c r="I74" s="99">
        <f>SUM(I75:I77)</f>
        <v>0</v>
      </c>
      <c r="J74" s="99">
        <f t="shared" si="0"/>
        <v>0</v>
      </c>
      <c r="K74" s="98"/>
    </row>
    <row r="75" spans="1:11" x14ac:dyDescent="0.2">
      <c r="A75" s="97">
        <v>2</v>
      </c>
      <c r="B75" s="96">
        <v>1</v>
      </c>
      <c r="C75" s="96">
        <v>4</v>
      </c>
      <c r="D75" s="96">
        <v>2</v>
      </c>
      <c r="E75" s="111" t="s">
        <v>78</v>
      </c>
      <c r="F75" s="130" t="s">
        <v>383</v>
      </c>
      <c r="G75" s="94"/>
      <c r="H75" s="93">
        <f>'CUENTA T VS'!AG77</f>
        <v>0</v>
      </c>
      <c r="I75" s="93">
        <f>'CUENTA T NOMINA SNS'!AH58</f>
        <v>0</v>
      </c>
      <c r="J75" s="93">
        <f t="shared" si="0"/>
        <v>0</v>
      </c>
      <c r="K75" s="92">
        <f>J75/$J$25</f>
        <v>0</v>
      </c>
    </row>
    <row r="76" spans="1:11" x14ac:dyDescent="0.2">
      <c r="A76" s="97">
        <v>2</v>
      </c>
      <c r="B76" s="96">
        <v>1</v>
      </c>
      <c r="C76" s="96">
        <v>4</v>
      </c>
      <c r="D76" s="96">
        <v>2</v>
      </c>
      <c r="E76" s="111" t="s">
        <v>77</v>
      </c>
      <c r="F76" s="130" t="s">
        <v>382</v>
      </c>
      <c r="G76" s="94"/>
      <c r="H76" s="93">
        <f>'CUENTA T VS'!AH77</f>
        <v>0</v>
      </c>
      <c r="I76" s="93">
        <f>'CUENTA T NOMINA SNS'!AI58</f>
        <v>0</v>
      </c>
      <c r="J76" s="93">
        <f t="shared" si="0"/>
        <v>0</v>
      </c>
      <c r="K76" s="92">
        <f>J76/$J$25</f>
        <v>0</v>
      </c>
    </row>
    <row r="77" spans="1:11" x14ac:dyDescent="0.2">
      <c r="A77" s="97">
        <v>2</v>
      </c>
      <c r="B77" s="96">
        <v>1</v>
      </c>
      <c r="C77" s="96">
        <v>4</v>
      </c>
      <c r="D77" s="96">
        <v>2</v>
      </c>
      <c r="E77" s="111" t="s">
        <v>198</v>
      </c>
      <c r="F77" s="130" t="s">
        <v>381</v>
      </c>
      <c r="G77" s="94"/>
      <c r="H77" s="93">
        <f>'CUENTA T VS'!AJ77</f>
        <v>0</v>
      </c>
      <c r="I77" s="93">
        <f>'CUENTA T NOMINA SNS'!AJ58</f>
        <v>0</v>
      </c>
      <c r="J77" s="93">
        <f t="shared" si="0"/>
        <v>0</v>
      </c>
      <c r="K77" s="92">
        <f>J77/$J$25</f>
        <v>0</v>
      </c>
    </row>
    <row r="78" spans="1:11" x14ac:dyDescent="0.2">
      <c r="A78" s="110">
        <v>2</v>
      </c>
      <c r="B78" s="109">
        <v>1</v>
      </c>
      <c r="C78" s="109">
        <v>5</v>
      </c>
      <c r="D78" s="109"/>
      <c r="E78" s="109"/>
      <c r="F78" s="128" t="s">
        <v>380</v>
      </c>
      <c r="G78" s="107">
        <f>+G79+G81+G83+G85</f>
        <v>0</v>
      </c>
      <c r="H78" s="107">
        <f>+H79+H81+H83+H85</f>
        <v>0</v>
      </c>
      <c r="I78" s="107">
        <f>+I79+I81+I83+I85</f>
        <v>0</v>
      </c>
      <c r="J78" s="107">
        <f t="shared" si="0"/>
        <v>0</v>
      </c>
      <c r="K78" s="106"/>
    </row>
    <row r="79" spans="1:11" x14ac:dyDescent="0.2">
      <c r="A79" s="103">
        <v>2</v>
      </c>
      <c r="B79" s="102">
        <v>1</v>
      </c>
      <c r="C79" s="102">
        <v>5</v>
      </c>
      <c r="D79" s="102">
        <v>1</v>
      </c>
      <c r="E79" s="102"/>
      <c r="F79" s="131" t="s">
        <v>379</v>
      </c>
      <c r="G79" s="99">
        <f>SUM(G80)</f>
        <v>0</v>
      </c>
      <c r="H79" s="99">
        <f>SUM(H80)</f>
        <v>0</v>
      </c>
      <c r="I79" s="99">
        <f>SUM(I80)</f>
        <v>0</v>
      </c>
      <c r="J79" s="99">
        <f t="shared" si="0"/>
        <v>0</v>
      </c>
      <c r="K79" s="98"/>
    </row>
    <row r="80" spans="1:11" x14ac:dyDescent="0.2">
      <c r="A80" s="97">
        <v>2</v>
      </c>
      <c r="B80" s="96">
        <v>1</v>
      </c>
      <c r="C80" s="96">
        <v>5</v>
      </c>
      <c r="D80" s="96">
        <v>1</v>
      </c>
      <c r="E80" s="111" t="s">
        <v>78</v>
      </c>
      <c r="F80" s="130" t="s">
        <v>379</v>
      </c>
      <c r="G80" s="94"/>
      <c r="H80" s="93">
        <f>'CUENTA T VS'!AK77</f>
        <v>0</v>
      </c>
      <c r="I80" s="93">
        <f>'CUENTA T NOMINA SNS'!AK58</f>
        <v>0</v>
      </c>
      <c r="J80" s="93">
        <f t="shared" si="0"/>
        <v>0</v>
      </c>
      <c r="K80" s="92">
        <f>J80/$J$25</f>
        <v>0</v>
      </c>
    </row>
    <row r="81" spans="1:11" x14ac:dyDescent="0.2">
      <c r="A81" s="103">
        <v>2</v>
      </c>
      <c r="B81" s="102">
        <v>1</v>
      </c>
      <c r="C81" s="102">
        <v>5</v>
      </c>
      <c r="D81" s="102">
        <v>2</v>
      </c>
      <c r="E81" s="102"/>
      <c r="F81" s="131" t="s">
        <v>378</v>
      </c>
      <c r="G81" s="99">
        <f>SUM(G82)</f>
        <v>0</v>
      </c>
      <c r="H81" s="99">
        <f>SUM(H82)</f>
        <v>0</v>
      </c>
      <c r="I81" s="99">
        <f>SUM(I82)</f>
        <v>0</v>
      </c>
      <c r="J81" s="99">
        <f t="shared" si="0"/>
        <v>0</v>
      </c>
      <c r="K81" s="98"/>
    </row>
    <row r="82" spans="1:11" x14ac:dyDescent="0.2">
      <c r="A82" s="97">
        <v>2</v>
      </c>
      <c r="B82" s="96">
        <v>1</v>
      </c>
      <c r="C82" s="96">
        <v>5</v>
      </c>
      <c r="D82" s="96">
        <v>2</v>
      </c>
      <c r="E82" s="111" t="s">
        <v>78</v>
      </c>
      <c r="F82" s="130" t="s">
        <v>378</v>
      </c>
      <c r="G82" s="94"/>
      <c r="H82" s="93">
        <f>'CUENTA T VS'!AL77</f>
        <v>0</v>
      </c>
      <c r="I82" s="93">
        <f>'CUENTA T NOMINA SNS'!AL58</f>
        <v>0</v>
      </c>
      <c r="J82" s="93">
        <f t="shared" si="0"/>
        <v>0</v>
      </c>
      <c r="K82" s="92">
        <f>J82/$J$25</f>
        <v>0</v>
      </c>
    </row>
    <row r="83" spans="1:11" x14ac:dyDescent="0.2">
      <c r="A83" s="103">
        <v>2</v>
      </c>
      <c r="B83" s="102">
        <v>1</v>
      </c>
      <c r="C83" s="102">
        <v>5</v>
      </c>
      <c r="D83" s="102">
        <v>3</v>
      </c>
      <c r="E83" s="102"/>
      <c r="F83" s="131" t="s">
        <v>377</v>
      </c>
      <c r="G83" s="99">
        <f>SUM(G84)</f>
        <v>0</v>
      </c>
      <c r="H83" s="99">
        <f>SUM(H84)</f>
        <v>0</v>
      </c>
      <c r="I83" s="99">
        <f>SUM(I84)</f>
        <v>0</v>
      </c>
      <c r="J83" s="99">
        <f t="shared" si="0"/>
        <v>0</v>
      </c>
      <c r="K83" s="98"/>
    </row>
    <row r="84" spans="1:11" x14ac:dyDescent="0.2">
      <c r="A84" s="97">
        <v>2</v>
      </c>
      <c r="B84" s="96">
        <v>1</v>
      </c>
      <c r="C84" s="96">
        <v>5</v>
      </c>
      <c r="D84" s="96">
        <v>3</v>
      </c>
      <c r="E84" s="111" t="s">
        <v>78</v>
      </c>
      <c r="F84" s="130" t="s">
        <v>377</v>
      </c>
      <c r="G84" s="94"/>
      <c r="H84" s="93">
        <f>'CUENTA T VS'!AM77</f>
        <v>0</v>
      </c>
      <c r="I84" s="93">
        <f>'CUENTA T NOMINA SNS'!AM58</f>
        <v>0</v>
      </c>
      <c r="J84" s="93">
        <f t="shared" si="0"/>
        <v>0</v>
      </c>
      <c r="K84" s="92">
        <f>J84/$J$25</f>
        <v>0</v>
      </c>
    </row>
    <row r="85" spans="1:11" x14ac:dyDescent="0.2">
      <c r="A85" s="103">
        <v>2</v>
      </c>
      <c r="B85" s="102">
        <v>1</v>
      </c>
      <c r="C85" s="102">
        <v>5</v>
      </c>
      <c r="D85" s="102">
        <v>4</v>
      </c>
      <c r="E85" s="102"/>
      <c r="F85" s="131" t="s">
        <v>376</v>
      </c>
      <c r="G85" s="99">
        <f>SUM(G86)</f>
        <v>0</v>
      </c>
      <c r="H85" s="99">
        <f>SUM(H86)</f>
        <v>0</v>
      </c>
      <c r="I85" s="99">
        <f>SUM(I86)</f>
        <v>0</v>
      </c>
      <c r="J85" s="99">
        <f t="shared" si="0"/>
        <v>0</v>
      </c>
      <c r="K85" s="98"/>
    </row>
    <row r="86" spans="1:11" x14ac:dyDescent="0.2">
      <c r="A86" s="97">
        <v>2</v>
      </c>
      <c r="B86" s="96">
        <v>1</v>
      </c>
      <c r="C86" s="96">
        <v>5</v>
      </c>
      <c r="D86" s="96">
        <v>4</v>
      </c>
      <c r="E86" s="111" t="s">
        <v>78</v>
      </c>
      <c r="F86" s="130" t="s">
        <v>376</v>
      </c>
      <c r="G86" s="94"/>
      <c r="H86" s="93">
        <f>'CUENTA T VS'!AN77</f>
        <v>0</v>
      </c>
      <c r="I86" s="93">
        <f>'CUENTA T NOMINA SNS'!AN58</f>
        <v>0</v>
      </c>
      <c r="J86" s="93">
        <f t="shared" si="0"/>
        <v>0</v>
      </c>
      <c r="K86" s="92">
        <f>J86/$J$25</f>
        <v>0</v>
      </c>
    </row>
    <row r="87" spans="1:11" x14ac:dyDescent="0.2">
      <c r="A87" s="110">
        <v>2</v>
      </c>
      <c r="B87" s="129">
        <v>2</v>
      </c>
      <c r="C87" s="109"/>
      <c r="D87" s="109"/>
      <c r="E87" s="109"/>
      <c r="F87" s="128" t="s">
        <v>375</v>
      </c>
      <c r="G87" s="107">
        <f>G88+G106+G111+G116+G125+G148+G157+G179+G208</f>
        <v>13074.16</v>
      </c>
      <c r="H87" s="107">
        <f>H88+H106+H111+H116+H125+H148+H157+H179+H208</f>
        <v>275087.31</v>
      </c>
      <c r="I87" s="107">
        <f>I88+I106+I111+I116+I125+I148+I157+I179+I208</f>
        <v>0</v>
      </c>
      <c r="J87" s="107">
        <f t="shared" si="0"/>
        <v>288161.46999999997</v>
      </c>
      <c r="K87" s="106">
        <f>J87/$J$25</f>
        <v>3.9689562322430108E-2</v>
      </c>
    </row>
    <row r="88" spans="1:11" x14ac:dyDescent="0.2">
      <c r="A88" s="110">
        <v>2</v>
      </c>
      <c r="B88" s="109">
        <v>2</v>
      </c>
      <c r="C88" s="109">
        <v>1</v>
      </c>
      <c r="D88" s="109"/>
      <c r="E88" s="109"/>
      <c r="F88" s="128" t="s">
        <v>374</v>
      </c>
      <c r="G88" s="107">
        <f>+G89+G91+G93+G95+G97+G99+G102+G104</f>
        <v>0</v>
      </c>
      <c r="H88" s="107">
        <f>+H89+H91+H93+H95+H97+H99+H102+H104</f>
        <v>0</v>
      </c>
      <c r="I88" s="107">
        <f>+I89+I91+I93+I95+I97+I99+I102+I104</f>
        <v>0</v>
      </c>
      <c r="J88" s="107">
        <f t="shared" ref="J88:J153" si="4">SUM(G88:I88)</f>
        <v>0</v>
      </c>
      <c r="K88" s="106"/>
    </row>
    <row r="89" spans="1:11" x14ac:dyDescent="0.2">
      <c r="A89" s="105">
        <v>2</v>
      </c>
      <c r="B89" s="102">
        <v>2</v>
      </c>
      <c r="C89" s="102">
        <v>1</v>
      </c>
      <c r="D89" s="102">
        <v>1</v>
      </c>
      <c r="E89" s="102"/>
      <c r="F89" s="125" t="s">
        <v>373</v>
      </c>
      <c r="G89" s="99">
        <f>SUM(G90)</f>
        <v>0</v>
      </c>
      <c r="H89" s="99">
        <f>SUM(H90)</f>
        <v>0</v>
      </c>
      <c r="I89" s="99">
        <f>SUM(I90)</f>
        <v>0</v>
      </c>
      <c r="J89" s="99">
        <f t="shared" si="4"/>
        <v>0</v>
      </c>
      <c r="K89" s="98"/>
    </row>
    <row r="90" spans="1:11" x14ac:dyDescent="0.2">
      <c r="A90" s="104">
        <v>2</v>
      </c>
      <c r="B90" s="96">
        <v>2</v>
      </c>
      <c r="C90" s="96">
        <v>1</v>
      </c>
      <c r="D90" s="96">
        <v>1</v>
      </c>
      <c r="E90" s="111" t="s">
        <v>78</v>
      </c>
      <c r="F90" s="127" t="s">
        <v>373</v>
      </c>
      <c r="G90" s="93">
        <f>'CONSOLIDADO FR'!K19</f>
        <v>0</v>
      </c>
      <c r="H90" s="93">
        <f>'CUENTA T VS'!AO77</f>
        <v>0</v>
      </c>
      <c r="I90" s="93"/>
      <c r="J90" s="93">
        <f t="shared" si="4"/>
        <v>0</v>
      </c>
      <c r="K90" s="92">
        <f>J90/$J$25</f>
        <v>0</v>
      </c>
    </row>
    <row r="91" spans="1:11" x14ac:dyDescent="0.2">
      <c r="A91" s="105">
        <v>2</v>
      </c>
      <c r="B91" s="102">
        <v>2</v>
      </c>
      <c r="C91" s="102">
        <v>1</v>
      </c>
      <c r="D91" s="102">
        <v>2</v>
      </c>
      <c r="E91" s="102"/>
      <c r="F91" s="125" t="s">
        <v>372</v>
      </c>
      <c r="G91" s="99">
        <f>SUM(G92)</f>
        <v>0</v>
      </c>
      <c r="H91" s="99">
        <f>SUM(H92)</f>
        <v>0</v>
      </c>
      <c r="I91" s="99">
        <f>SUM(I92)</f>
        <v>0</v>
      </c>
      <c r="J91" s="99">
        <f t="shared" si="4"/>
        <v>0</v>
      </c>
      <c r="K91" s="98"/>
    </row>
    <row r="92" spans="1:11" x14ac:dyDescent="0.2">
      <c r="A92" s="104">
        <v>2</v>
      </c>
      <c r="B92" s="96">
        <v>2</v>
      </c>
      <c r="C92" s="96">
        <v>1</v>
      </c>
      <c r="D92" s="96">
        <v>2</v>
      </c>
      <c r="E92" s="111" t="s">
        <v>78</v>
      </c>
      <c r="F92" s="127" t="s">
        <v>372</v>
      </c>
      <c r="G92" s="93">
        <f>'CONSOLIDADO FR'!K21</f>
        <v>0</v>
      </c>
      <c r="H92" s="93">
        <f>'CUENTA T VS'!AP77</f>
        <v>0</v>
      </c>
      <c r="I92" s="93"/>
      <c r="J92" s="93">
        <f t="shared" si="4"/>
        <v>0</v>
      </c>
      <c r="K92" s="92">
        <f>J92/$J$25</f>
        <v>0</v>
      </c>
    </row>
    <row r="93" spans="1:11" x14ac:dyDescent="0.2">
      <c r="A93" s="105">
        <v>2</v>
      </c>
      <c r="B93" s="102">
        <v>2</v>
      </c>
      <c r="C93" s="102">
        <v>1</v>
      </c>
      <c r="D93" s="102">
        <v>3</v>
      </c>
      <c r="E93" s="102"/>
      <c r="F93" s="125" t="s">
        <v>144</v>
      </c>
      <c r="G93" s="99">
        <f>SUM(G94)</f>
        <v>0</v>
      </c>
      <c r="H93" s="99">
        <f>SUM(H94)</f>
        <v>0</v>
      </c>
      <c r="I93" s="99">
        <f>SUM(I94)</f>
        <v>0</v>
      </c>
      <c r="J93" s="99">
        <f t="shared" si="4"/>
        <v>0</v>
      </c>
      <c r="K93" s="98"/>
    </row>
    <row r="94" spans="1:11" x14ac:dyDescent="0.2">
      <c r="A94" s="104">
        <v>2</v>
      </c>
      <c r="B94" s="96">
        <v>2</v>
      </c>
      <c r="C94" s="96">
        <v>1</v>
      </c>
      <c r="D94" s="96">
        <v>3</v>
      </c>
      <c r="E94" s="111" t="s">
        <v>78</v>
      </c>
      <c r="F94" s="127" t="s">
        <v>144</v>
      </c>
      <c r="G94" s="93">
        <f>'CONSOLIDADO FR'!K23</f>
        <v>0</v>
      </c>
      <c r="H94" s="93">
        <f>'CUENTA T VS'!AQ77</f>
        <v>0</v>
      </c>
      <c r="I94" s="93"/>
      <c r="J94" s="93">
        <f t="shared" si="4"/>
        <v>0</v>
      </c>
      <c r="K94" s="92">
        <f>J94/$J$25</f>
        <v>0</v>
      </c>
    </row>
    <row r="95" spans="1:11" x14ac:dyDescent="0.2">
      <c r="A95" s="105">
        <v>2</v>
      </c>
      <c r="B95" s="102">
        <v>2</v>
      </c>
      <c r="C95" s="102">
        <v>1</v>
      </c>
      <c r="D95" s="102">
        <v>4</v>
      </c>
      <c r="E95" s="102"/>
      <c r="F95" s="125" t="s">
        <v>143</v>
      </c>
      <c r="G95" s="99">
        <f>SUM(G96)</f>
        <v>0</v>
      </c>
      <c r="H95" s="99">
        <f>SUM(H96)</f>
        <v>0</v>
      </c>
      <c r="I95" s="99">
        <f>SUM(I96)</f>
        <v>0</v>
      </c>
      <c r="J95" s="99">
        <f t="shared" si="4"/>
        <v>0</v>
      </c>
      <c r="K95" s="98"/>
    </row>
    <row r="96" spans="1:11" x14ac:dyDescent="0.2">
      <c r="A96" s="104">
        <v>2</v>
      </c>
      <c r="B96" s="96">
        <v>2</v>
      </c>
      <c r="C96" s="96">
        <v>1</v>
      </c>
      <c r="D96" s="96">
        <v>4</v>
      </c>
      <c r="E96" s="111" t="s">
        <v>78</v>
      </c>
      <c r="F96" s="127" t="s">
        <v>143</v>
      </c>
      <c r="G96" s="93">
        <f>'CONSOLIDADO FR'!K25</f>
        <v>0</v>
      </c>
      <c r="H96" s="93">
        <f>'CUENTA T VS'!AR77</f>
        <v>0</v>
      </c>
      <c r="I96" s="93"/>
      <c r="J96" s="93">
        <f t="shared" si="4"/>
        <v>0</v>
      </c>
      <c r="K96" s="92">
        <f>J96/$J$25</f>
        <v>0</v>
      </c>
    </row>
    <row r="97" spans="1:11" x14ac:dyDescent="0.2">
      <c r="A97" s="105">
        <v>2</v>
      </c>
      <c r="B97" s="102">
        <v>2</v>
      </c>
      <c r="C97" s="102">
        <v>1</v>
      </c>
      <c r="D97" s="102">
        <v>5</v>
      </c>
      <c r="E97" s="102"/>
      <c r="F97" s="125" t="s">
        <v>371</v>
      </c>
      <c r="G97" s="99">
        <f>SUM(G98)</f>
        <v>0</v>
      </c>
      <c r="H97" s="99">
        <f>SUM(H98)</f>
        <v>0</v>
      </c>
      <c r="I97" s="99">
        <f>SUM(I98)</f>
        <v>0</v>
      </c>
      <c r="J97" s="99">
        <f t="shared" si="4"/>
        <v>0</v>
      </c>
      <c r="K97" s="98"/>
    </row>
    <row r="98" spans="1:11" x14ac:dyDescent="0.2">
      <c r="A98" s="104">
        <v>2</v>
      </c>
      <c r="B98" s="96">
        <v>2</v>
      </c>
      <c r="C98" s="96">
        <v>1</v>
      </c>
      <c r="D98" s="96">
        <v>5</v>
      </c>
      <c r="E98" s="111" t="s">
        <v>78</v>
      </c>
      <c r="F98" s="127" t="s">
        <v>371</v>
      </c>
      <c r="G98" s="93">
        <f>'CONSOLIDADO FR'!K27</f>
        <v>0</v>
      </c>
      <c r="H98" s="93">
        <f>'CUENTA T VS'!AS77</f>
        <v>0</v>
      </c>
      <c r="I98" s="93"/>
      <c r="J98" s="93">
        <f t="shared" si="4"/>
        <v>0</v>
      </c>
      <c r="K98" s="92">
        <f>J98/$J$25</f>
        <v>0</v>
      </c>
    </row>
    <row r="99" spans="1:11" x14ac:dyDescent="0.2">
      <c r="A99" s="105">
        <v>2</v>
      </c>
      <c r="B99" s="102">
        <v>2</v>
      </c>
      <c r="C99" s="102">
        <v>1</v>
      </c>
      <c r="D99" s="102">
        <v>6</v>
      </c>
      <c r="E99" s="102"/>
      <c r="F99" s="125" t="s">
        <v>141</v>
      </c>
      <c r="G99" s="99">
        <f>SUM(G100:G101)</f>
        <v>0</v>
      </c>
      <c r="H99" s="99">
        <f>SUM(H100:H101)</f>
        <v>0</v>
      </c>
      <c r="I99" s="99">
        <f>SUM(I100:I101)</f>
        <v>0</v>
      </c>
      <c r="J99" s="99">
        <f t="shared" si="4"/>
        <v>0</v>
      </c>
      <c r="K99" s="98"/>
    </row>
    <row r="100" spans="1:11" x14ac:dyDescent="0.2">
      <c r="A100" s="104">
        <v>2</v>
      </c>
      <c r="B100" s="96">
        <v>2</v>
      </c>
      <c r="C100" s="96">
        <v>1</v>
      </c>
      <c r="D100" s="96">
        <v>6</v>
      </c>
      <c r="E100" s="111" t="s">
        <v>78</v>
      </c>
      <c r="F100" s="127" t="s">
        <v>140</v>
      </c>
      <c r="G100" s="93">
        <f>'CONSOLIDADO FR'!K29</f>
        <v>0</v>
      </c>
      <c r="H100" s="93">
        <f>'CUENTA T VS'!AT77</f>
        <v>0</v>
      </c>
      <c r="I100" s="93"/>
      <c r="J100" s="93">
        <f t="shared" si="4"/>
        <v>0</v>
      </c>
      <c r="K100" s="92">
        <f>J100/$J$25</f>
        <v>0</v>
      </c>
    </row>
    <row r="101" spans="1:11" x14ac:dyDescent="0.2">
      <c r="A101" s="104">
        <v>2</v>
      </c>
      <c r="B101" s="96">
        <v>2</v>
      </c>
      <c r="C101" s="96">
        <v>1</v>
      </c>
      <c r="D101" s="96">
        <v>6</v>
      </c>
      <c r="E101" s="111" t="s">
        <v>77</v>
      </c>
      <c r="F101" s="127" t="s">
        <v>370</v>
      </c>
      <c r="G101" s="93"/>
      <c r="H101" s="93">
        <f>'CUENTA T VS'!AU77</f>
        <v>0</v>
      </c>
      <c r="I101" s="93"/>
      <c r="J101" s="93">
        <f t="shared" si="4"/>
        <v>0</v>
      </c>
      <c r="K101" s="92">
        <f>J101/$J$25</f>
        <v>0</v>
      </c>
    </row>
    <row r="102" spans="1:11" x14ac:dyDescent="0.2">
      <c r="A102" s="105">
        <v>2</v>
      </c>
      <c r="B102" s="102">
        <v>2</v>
      </c>
      <c r="C102" s="102">
        <v>1</v>
      </c>
      <c r="D102" s="102">
        <v>7</v>
      </c>
      <c r="E102" s="102"/>
      <c r="F102" s="125" t="s">
        <v>139</v>
      </c>
      <c r="G102" s="99">
        <f>SUM(G103)</f>
        <v>0</v>
      </c>
      <c r="H102" s="99">
        <f>SUM(H103)</f>
        <v>0</v>
      </c>
      <c r="I102" s="99">
        <f>SUM(I103)</f>
        <v>0</v>
      </c>
      <c r="J102" s="99">
        <f t="shared" si="4"/>
        <v>0</v>
      </c>
      <c r="K102" s="98"/>
    </row>
    <row r="103" spans="1:11" x14ac:dyDescent="0.2">
      <c r="A103" s="104">
        <v>2</v>
      </c>
      <c r="B103" s="96">
        <v>2</v>
      </c>
      <c r="C103" s="96">
        <v>1</v>
      </c>
      <c r="D103" s="96">
        <v>7</v>
      </c>
      <c r="E103" s="111" t="s">
        <v>78</v>
      </c>
      <c r="F103" s="127" t="s">
        <v>139</v>
      </c>
      <c r="G103" s="93">
        <f>'CONSOLIDADO FR'!K31</f>
        <v>0</v>
      </c>
      <c r="H103" s="93">
        <f>'CUENTA T VS'!AV77</f>
        <v>0</v>
      </c>
      <c r="I103" s="93"/>
      <c r="J103" s="93">
        <f t="shared" si="4"/>
        <v>0</v>
      </c>
      <c r="K103" s="92">
        <f>J103/$J$25</f>
        <v>0</v>
      </c>
    </row>
    <row r="104" spans="1:11" x14ac:dyDescent="0.2">
      <c r="A104" s="105">
        <v>2</v>
      </c>
      <c r="B104" s="102">
        <v>2</v>
      </c>
      <c r="C104" s="102">
        <v>1</v>
      </c>
      <c r="D104" s="102">
        <v>8</v>
      </c>
      <c r="E104" s="102"/>
      <c r="F104" s="125" t="s">
        <v>138</v>
      </c>
      <c r="G104" s="99">
        <f>SUM(G105)</f>
        <v>0</v>
      </c>
      <c r="H104" s="99">
        <f>SUM(H105)</f>
        <v>0</v>
      </c>
      <c r="I104" s="99">
        <f>SUM(I105)</f>
        <v>0</v>
      </c>
      <c r="J104" s="99">
        <f t="shared" si="4"/>
        <v>0</v>
      </c>
      <c r="K104" s="98"/>
    </row>
    <row r="105" spans="1:11" x14ac:dyDescent="0.2">
      <c r="A105" s="104">
        <v>2</v>
      </c>
      <c r="B105" s="96">
        <v>2</v>
      </c>
      <c r="C105" s="96">
        <v>1</v>
      </c>
      <c r="D105" s="96">
        <v>8</v>
      </c>
      <c r="E105" s="111" t="s">
        <v>78</v>
      </c>
      <c r="F105" s="127" t="s">
        <v>138</v>
      </c>
      <c r="G105" s="93">
        <f>'CONSOLIDADO FR'!K33</f>
        <v>0</v>
      </c>
      <c r="H105" s="93">
        <f>'CUENTA T VS'!AW77</f>
        <v>0</v>
      </c>
      <c r="I105" s="93"/>
      <c r="J105" s="93">
        <f t="shared" si="4"/>
        <v>0</v>
      </c>
      <c r="K105" s="92">
        <f>J105/$J$25</f>
        <v>0</v>
      </c>
    </row>
    <row r="106" spans="1:11" x14ac:dyDescent="0.2">
      <c r="A106" s="110">
        <v>2</v>
      </c>
      <c r="B106" s="109">
        <v>2</v>
      </c>
      <c r="C106" s="109">
        <v>2</v>
      </c>
      <c r="D106" s="109"/>
      <c r="E106" s="109"/>
      <c r="F106" s="128" t="s">
        <v>369</v>
      </c>
      <c r="G106" s="107">
        <f>+G107+G109</f>
        <v>0</v>
      </c>
      <c r="H106" s="107">
        <f>+H107+H109</f>
        <v>0</v>
      </c>
      <c r="I106" s="107">
        <f>+I107+I109</f>
        <v>0</v>
      </c>
      <c r="J106" s="107">
        <f t="shared" si="4"/>
        <v>0</v>
      </c>
      <c r="K106" s="106"/>
    </row>
    <row r="107" spans="1:11" x14ac:dyDescent="0.2">
      <c r="A107" s="105">
        <v>2</v>
      </c>
      <c r="B107" s="102">
        <v>2</v>
      </c>
      <c r="C107" s="102">
        <v>2</v>
      </c>
      <c r="D107" s="102">
        <v>1</v>
      </c>
      <c r="E107" s="102"/>
      <c r="F107" s="125" t="s">
        <v>368</v>
      </c>
      <c r="G107" s="99">
        <f>SUM(G108)</f>
        <v>0</v>
      </c>
      <c r="H107" s="99">
        <f>SUM(H108)</f>
        <v>0</v>
      </c>
      <c r="I107" s="99">
        <f>SUM(I108)</f>
        <v>0</v>
      </c>
      <c r="J107" s="99">
        <f t="shared" si="4"/>
        <v>0</v>
      </c>
      <c r="K107" s="98"/>
    </row>
    <row r="108" spans="1:11" x14ac:dyDescent="0.2">
      <c r="A108" s="104">
        <v>2</v>
      </c>
      <c r="B108" s="96">
        <v>2</v>
      </c>
      <c r="C108" s="96">
        <v>2</v>
      </c>
      <c r="D108" s="96">
        <v>1</v>
      </c>
      <c r="E108" s="111" t="s">
        <v>78</v>
      </c>
      <c r="F108" s="127" t="s">
        <v>368</v>
      </c>
      <c r="G108" s="93">
        <f>'CONSOLIDADO FR'!K36</f>
        <v>0</v>
      </c>
      <c r="H108" s="93">
        <f>'CUENTA T VS'!AX77</f>
        <v>0</v>
      </c>
      <c r="I108" s="93"/>
      <c r="J108" s="93">
        <f t="shared" si="4"/>
        <v>0</v>
      </c>
      <c r="K108" s="92">
        <f>J108/$J$25</f>
        <v>0</v>
      </c>
    </row>
    <row r="109" spans="1:11" x14ac:dyDescent="0.2">
      <c r="A109" s="105">
        <v>2</v>
      </c>
      <c r="B109" s="102">
        <v>2</v>
      </c>
      <c r="C109" s="102">
        <v>2</v>
      </c>
      <c r="D109" s="102">
        <v>2</v>
      </c>
      <c r="E109" s="102"/>
      <c r="F109" s="125" t="s">
        <v>367</v>
      </c>
      <c r="G109" s="99">
        <f>SUM(G110)</f>
        <v>0</v>
      </c>
      <c r="H109" s="99">
        <f>SUM(H110)</f>
        <v>0</v>
      </c>
      <c r="I109" s="99">
        <f>SUM(I110)</f>
        <v>0</v>
      </c>
      <c r="J109" s="99">
        <f t="shared" si="4"/>
        <v>0</v>
      </c>
      <c r="K109" s="98"/>
    </row>
    <row r="110" spans="1:11" x14ac:dyDescent="0.2">
      <c r="A110" s="104">
        <v>2</v>
      </c>
      <c r="B110" s="96">
        <v>2</v>
      </c>
      <c r="C110" s="96">
        <v>2</v>
      </c>
      <c r="D110" s="96">
        <v>2</v>
      </c>
      <c r="E110" s="111" t="s">
        <v>78</v>
      </c>
      <c r="F110" s="127" t="s">
        <v>367</v>
      </c>
      <c r="G110" s="93">
        <f>'CONSOLIDADO FR'!K38</f>
        <v>0</v>
      </c>
      <c r="H110" s="93">
        <f>'CUENTA T VS'!AY77</f>
        <v>0</v>
      </c>
      <c r="I110" s="93"/>
      <c r="J110" s="93">
        <f t="shared" si="4"/>
        <v>0</v>
      </c>
      <c r="K110" s="92">
        <f>J110/$J$25</f>
        <v>0</v>
      </c>
    </row>
    <row r="111" spans="1:11" x14ac:dyDescent="0.2">
      <c r="A111" s="110">
        <v>2</v>
      </c>
      <c r="B111" s="109">
        <v>2</v>
      </c>
      <c r="C111" s="109">
        <v>3</v>
      </c>
      <c r="D111" s="109"/>
      <c r="E111" s="109"/>
      <c r="F111" s="128" t="s">
        <v>366</v>
      </c>
      <c r="G111" s="107">
        <f>+G112+G114</f>
        <v>10850</v>
      </c>
      <c r="H111" s="107">
        <f>+H112+H114</f>
        <v>0</v>
      </c>
      <c r="I111" s="107">
        <f>+I112+I114</f>
        <v>0</v>
      </c>
      <c r="J111" s="107">
        <f t="shared" si="4"/>
        <v>10850</v>
      </c>
      <c r="K111" s="106"/>
    </row>
    <row r="112" spans="1:11" x14ac:dyDescent="0.2">
      <c r="A112" s="105">
        <v>2</v>
      </c>
      <c r="B112" s="102">
        <v>2</v>
      </c>
      <c r="C112" s="102">
        <v>3</v>
      </c>
      <c r="D112" s="102">
        <v>1</v>
      </c>
      <c r="E112" s="102"/>
      <c r="F112" s="125" t="s">
        <v>365</v>
      </c>
      <c r="G112" s="99">
        <f>SUM(G113)</f>
        <v>10850</v>
      </c>
      <c r="H112" s="99">
        <f>SUM(H113)</f>
        <v>0</v>
      </c>
      <c r="I112" s="99">
        <f>SUM(I113)</f>
        <v>0</v>
      </c>
      <c r="J112" s="99">
        <f t="shared" si="4"/>
        <v>10850</v>
      </c>
      <c r="K112" s="98"/>
    </row>
    <row r="113" spans="1:11" x14ac:dyDescent="0.2">
      <c r="A113" s="104">
        <v>2</v>
      </c>
      <c r="B113" s="96">
        <v>2</v>
      </c>
      <c r="C113" s="96">
        <v>3</v>
      </c>
      <c r="D113" s="96">
        <v>1</v>
      </c>
      <c r="E113" s="111" t="s">
        <v>78</v>
      </c>
      <c r="F113" s="127" t="s">
        <v>365</v>
      </c>
      <c r="G113" s="93">
        <f>'CONSOLIDADO FR'!K41</f>
        <v>10850</v>
      </c>
      <c r="H113" s="93">
        <f>'CUENTA T VS'!AZ77</f>
        <v>0</v>
      </c>
      <c r="I113" s="93"/>
      <c r="J113" s="93">
        <f t="shared" si="4"/>
        <v>10850</v>
      </c>
      <c r="K113" s="92">
        <f>J113/$J$25</f>
        <v>1.4944112798923697E-3</v>
      </c>
    </row>
    <row r="114" spans="1:11" x14ac:dyDescent="0.2">
      <c r="A114" s="105">
        <v>2</v>
      </c>
      <c r="B114" s="102">
        <v>2</v>
      </c>
      <c r="C114" s="102">
        <v>3</v>
      </c>
      <c r="D114" s="102">
        <v>2</v>
      </c>
      <c r="E114" s="102"/>
      <c r="F114" s="125" t="s">
        <v>132</v>
      </c>
      <c r="G114" s="99">
        <f>SUM(G115)</f>
        <v>0</v>
      </c>
      <c r="H114" s="99">
        <f>SUM(H115)</f>
        <v>0</v>
      </c>
      <c r="I114" s="99">
        <f>SUM(I115)</f>
        <v>0</v>
      </c>
      <c r="J114" s="99">
        <f t="shared" si="4"/>
        <v>0</v>
      </c>
      <c r="K114" s="98"/>
    </row>
    <row r="115" spans="1:11" x14ac:dyDescent="0.2">
      <c r="A115" s="104">
        <v>2</v>
      </c>
      <c r="B115" s="96">
        <v>2</v>
      </c>
      <c r="C115" s="96">
        <v>3</v>
      </c>
      <c r="D115" s="96">
        <v>2</v>
      </c>
      <c r="E115" s="111" t="s">
        <v>78</v>
      </c>
      <c r="F115" s="127" t="s">
        <v>132</v>
      </c>
      <c r="G115" s="93">
        <f>'CONSOLIDADO FR'!K43</f>
        <v>0</v>
      </c>
      <c r="H115" s="93">
        <f>'CUENTA T VS'!BA77</f>
        <v>0</v>
      </c>
      <c r="I115" s="93"/>
      <c r="J115" s="93">
        <f t="shared" si="4"/>
        <v>0</v>
      </c>
      <c r="K115" s="92">
        <f>J115/$J$25</f>
        <v>0</v>
      </c>
    </row>
    <row r="116" spans="1:11" x14ac:dyDescent="0.2">
      <c r="A116" s="110">
        <v>2</v>
      </c>
      <c r="B116" s="109">
        <v>2</v>
      </c>
      <c r="C116" s="109">
        <v>4</v>
      </c>
      <c r="D116" s="109"/>
      <c r="E116" s="109"/>
      <c r="F116" s="128" t="s">
        <v>364</v>
      </c>
      <c r="G116" s="107">
        <f>+G117+G119+G121+G123</f>
        <v>0</v>
      </c>
      <c r="H116" s="107">
        <f>+H117+H119+H121+H123</f>
        <v>13773.35</v>
      </c>
      <c r="I116" s="107">
        <f>+I117+I119+I121+I123</f>
        <v>0</v>
      </c>
      <c r="J116" s="107">
        <f t="shared" si="4"/>
        <v>13773.35</v>
      </c>
      <c r="K116" s="106"/>
    </row>
    <row r="117" spans="1:11" x14ac:dyDescent="0.2">
      <c r="A117" s="105">
        <v>2</v>
      </c>
      <c r="B117" s="102">
        <v>2</v>
      </c>
      <c r="C117" s="102">
        <v>4</v>
      </c>
      <c r="D117" s="102">
        <v>1</v>
      </c>
      <c r="E117" s="102"/>
      <c r="F117" s="125" t="s">
        <v>363</v>
      </c>
      <c r="G117" s="99">
        <f>SUM(G118)</f>
        <v>0</v>
      </c>
      <c r="H117" s="99">
        <f>SUM(H118)</f>
        <v>0</v>
      </c>
      <c r="I117" s="99">
        <f>SUM(I118)</f>
        <v>0</v>
      </c>
      <c r="J117" s="99">
        <f t="shared" si="4"/>
        <v>0</v>
      </c>
      <c r="K117" s="98"/>
    </row>
    <row r="118" spans="1:11" x14ac:dyDescent="0.2">
      <c r="A118" s="104">
        <v>2</v>
      </c>
      <c r="B118" s="96">
        <v>2</v>
      </c>
      <c r="C118" s="96">
        <v>4</v>
      </c>
      <c r="D118" s="96">
        <v>1</v>
      </c>
      <c r="E118" s="111" t="s">
        <v>78</v>
      </c>
      <c r="F118" s="127" t="s">
        <v>363</v>
      </c>
      <c r="G118" s="93">
        <f>'CONSOLIDADO FR'!K46</f>
        <v>0</v>
      </c>
      <c r="H118" s="93">
        <f>'CUENTA T VS'!BB77</f>
        <v>0</v>
      </c>
      <c r="I118" s="93"/>
      <c r="J118" s="93">
        <f t="shared" si="4"/>
        <v>0</v>
      </c>
      <c r="K118" s="92">
        <f>J118/$J$25</f>
        <v>0</v>
      </c>
    </row>
    <row r="119" spans="1:11" x14ac:dyDescent="0.2">
      <c r="A119" s="105">
        <v>2</v>
      </c>
      <c r="B119" s="102">
        <v>2</v>
      </c>
      <c r="C119" s="102">
        <v>4</v>
      </c>
      <c r="D119" s="102">
        <v>2</v>
      </c>
      <c r="E119" s="102"/>
      <c r="F119" s="125" t="s">
        <v>129</v>
      </c>
      <c r="G119" s="99">
        <f>SUM(G120)</f>
        <v>0</v>
      </c>
      <c r="H119" s="99">
        <f>SUM(H120)</f>
        <v>13773.35</v>
      </c>
      <c r="I119" s="99">
        <f>SUM(I120)</f>
        <v>0</v>
      </c>
      <c r="J119" s="99">
        <f t="shared" si="4"/>
        <v>13773.35</v>
      </c>
      <c r="K119" s="98"/>
    </row>
    <row r="120" spans="1:11" x14ac:dyDescent="0.2">
      <c r="A120" s="104">
        <v>2</v>
      </c>
      <c r="B120" s="96">
        <v>2</v>
      </c>
      <c r="C120" s="96">
        <v>4</v>
      </c>
      <c r="D120" s="96">
        <v>2</v>
      </c>
      <c r="E120" s="111" t="s">
        <v>78</v>
      </c>
      <c r="F120" s="127" t="s">
        <v>129</v>
      </c>
      <c r="G120" s="93">
        <f>'CONSOLIDADO FR'!K48</f>
        <v>0</v>
      </c>
      <c r="H120" s="93">
        <f>'CUENTA T VS'!BC77</f>
        <v>13773.35</v>
      </c>
      <c r="I120" s="93"/>
      <c r="J120" s="93">
        <f t="shared" si="4"/>
        <v>13773.35</v>
      </c>
      <c r="K120" s="92">
        <f>J120/$J$25</f>
        <v>1.8970552628484398E-3</v>
      </c>
    </row>
    <row r="121" spans="1:11" x14ac:dyDescent="0.2">
      <c r="A121" s="105">
        <v>2</v>
      </c>
      <c r="B121" s="102">
        <v>2</v>
      </c>
      <c r="C121" s="102">
        <v>4</v>
      </c>
      <c r="D121" s="102">
        <v>3</v>
      </c>
      <c r="E121" s="102"/>
      <c r="F121" s="125" t="s">
        <v>362</v>
      </c>
      <c r="G121" s="99">
        <f>SUM(G122)</f>
        <v>0</v>
      </c>
      <c r="H121" s="99">
        <f>SUM(H122)</f>
        <v>0</v>
      </c>
      <c r="I121" s="99">
        <f>SUM(I122)</f>
        <v>0</v>
      </c>
      <c r="J121" s="99">
        <f t="shared" si="4"/>
        <v>0</v>
      </c>
      <c r="K121" s="98"/>
    </row>
    <row r="122" spans="1:11" x14ac:dyDescent="0.2">
      <c r="A122" s="104">
        <v>2</v>
      </c>
      <c r="B122" s="96">
        <v>2</v>
      </c>
      <c r="C122" s="96">
        <v>4</v>
      </c>
      <c r="D122" s="96">
        <v>3</v>
      </c>
      <c r="E122" s="111" t="s">
        <v>78</v>
      </c>
      <c r="F122" s="127" t="s">
        <v>362</v>
      </c>
      <c r="G122" s="93">
        <f>'CONSOLIDADO FR'!K50</f>
        <v>0</v>
      </c>
      <c r="H122" s="93">
        <f>'CUENTA T VS'!BD77</f>
        <v>0</v>
      </c>
      <c r="I122" s="93"/>
      <c r="J122" s="93">
        <f t="shared" si="4"/>
        <v>0</v>
      </c>
      <c r="K122" s="92">
        <f>J122/$J$25</f>
        <v>0</v>
      </c>
    </row>
    <row r="123" spans="1:11" x14ac:dyDescent="0.2">
      <c r="A123" s="105">
        <v>2</v>
      </c>
      <c r="B123" s="102">
        <v>2</v>
      </c>
      <c r="C123" s="102">
        <v>4</v>
      </c>
      <c r="D123" s="102">
        <v>4</v>
      </c>
      <c r="E123" s="102"/>
      <c r="F123" s="125" t="s">
        <v>361</v>
      </c>
      <c r="G123" s="99">
        <f>SUM(G124)</f>
        <v>0</v>
      </c>
      <c r="H123" s="99">
        <f>SUM(H124)</f>
        <v>0</v>
      </c>
      <c r="I123" s="99">
        <f>SUM(I124)</f>
        <v>0</v>
      </c>
      <c r="J123" s="99">
        <f t="shared" si="4"/>
        <v>0</v>
      </c>
      <c r="K123" s="98"/>
    </row>
    <row r="124" spans="1:11" x14ac:dyDescent="0.2">
      <c r="A124" s="104">
        <v>2</v>
      </c>
      <c r="B124" s="96">
        <v>2</v>
      </c>
      <c r="C124" s="96">
        <v>4</v>
      </c>
      <c r="D124" s="96">
        <v>4</v>
      </c>
      <c r="E124" s="111" t="s">
        <v>78</v>
      </c>
      <c r="F124" s="127" t="s">
        <v>361</v>
      </c>
      <c r="G124" s="93">
        <f>'CONSOLIDADO FR'!K52</f>
        <v>0</v>
      </c>
      <c r="H124" s="93">
        <f>'CUENTA T VS'!BE77</f>
        <v>0</v>
      </c>
      <c r="I124" s="93"/>
      <c r="J124" s="93">
        <f t="shared" si="4"/>
        <v>0</v>
      </c>
      <c r="K124" s="92">
        <f>J124/$J$25</f>
        <v>0</v>
      </c>
    </row>
    <row r="125" spans="1:11" x14ac:dyDescent="0.2">
      <c r="A125" s="117">
        <v>2</v>
      </c>
      <c r="B125" s="109">
        <v>2</v>
      </c>
      <c r="C125" s="109">
        <v>5</v>
      </c>
      <c r="D125" s="109"/>
      <c r="E125" s="109"/>
      <c r="F125" s="128" t="s">
        <v>360</v>
      </c>
      <c r="G125" s="107">
        <f>+G126+G128+G130+G136+G138+G140+G142+G144+G146</f>
        <v>0</v>
      </c>
      <c r="H125" s="107">
        <f t="shared" ref="H125:I125" si="5">+H126+H128+H130+H136+H138+H140+H142+H144+H146</f>
        <v>12000</v>
      </c>
      <c r="I125" s="107">
        <f t="shared" si="5"/>
        <v>0</v>
      </c>
      <c r="J125" s="107">
        <f>SUM(G125:I125)</f>
        <v>12000</v>
      </c>
      <c r="K125" s="106"/>
    </row>
    <row r="126" spans="1:11" x14ac:dyDescent="0.2">
      <c r="A126" s="105">
        <v>2</v>
      </c>
      <c r="B126" s="102">
        <v>2</v>
      </c>
      <c r="C126" s="102">
        <v>5</v>
      </c>
      <c r="D126" s="102">
        <v>1</v>
      </c>
      <c r="E126" s="101"/>
      <c r="F126" s="125" t="s">
        <v>359</v>
      </c>
      <c r="G126" s="99">
        <f>SUM(G127)</f>
        <v>0</v>
      </c>
      <c r="H126" s="99">
        <f>SUM(H127)</f>
        <v>0</v>
      </c>
      <c r="I126" s="99">
        <f>SUM(I127)</f>
        <v>0</v>
      </c>
      <c r="J126" s="99">
        <f t="shared" si="4"/>
        <v>0</v>
      </c>
      <c r="K126" s="98"/>
    </row>
    <row r="127" spans="1:11" x14ac:dyDescent="0.2">
      <c r="A127" s="104">
        <v>2</v>
      </c>
      <c r="B127" s="96">
        <v>2</v>
      </c>
      <c r="C127" s="96">
        <v>5</v>
      </c>
      <c r="D127" s="96">
        <v>1</v>
      </c>
      <c r="E127" s="111" t="s">
        <v>78</v>
      </c>
      <c r="F127" s="127" t="s">
        <v>359</v>
      </c>
      <c r="G127" s="93">
        <f>'CONSOLIDADO FR'!K55</f>
        <v>0</v>
      </c>
      <c r="H127" s="93">
        <f>'CUENTA T VS'!BF77</f>
        <v>0</v>
      </c>
      <c r="I127" s="94"/>
      <c r="J127" s="93">
        <f t="shared" si="4"/>
        <v>0</v>
      </c>
      <c r="K127" s="92">
        <f>J127/$J$25</f>
        <v>0</v>
      </c>
    </row>
    <row r="128" spans="1:11" x14ac:dyDescent="0.2">
      <c r="A128" s="105">
        <v>2</v>
      </c>
      <c r="B128" s="102">
        <v>2</v>
      </c>
      <c r="C128" s="102">
        <v>5</v>
      </c>
      <c r="D128" s="102">
        <v>2</v>
      </c>
      <c r="E128" s="101"/>
      <c r="F128" s="125" t="s">
        <v>358</v>
      </c>
      <c r="G128" s="99">
        <f>SUM(G129)</f>
        <v>0</v>
      </c>
      <c r="H128" s="99">
        <f>SUM(H129)</f>
        <v>0</v>
      </c>
      <c r="I128" s="99">
        <f>SUM(I129)</f>
        <v>0</v>
      </c>
      <c r="J128" s="99">
        <f t="shared" si="4"/>
        <v>0</v>
      </c>
      <c r="K128" s="98"/>
    </row>
    <row r="129" spans="1:11" x14ac:dyDescent="0.2">
      <c r="A129" s="104">
        <v>2</v>
      </c>
      <c r="B129" s="96">
        <v>2</v>
      </c>
      <c r="C129" s="96">
        <v>5</v>
      </c>
      <c r="D129" s="96">
        <v>2</v>
      </c>
      <c r="E129" s="111" t="s">
        <v>78</v>
      </c>
      <c r="F129" s="127" t="s">
        <v>564</v>
      </c>
      <c r="G129" s="94"/>
      <c r="H129" s="93">
        <f>'CUENTA T VS'!BG77</f>
        <v>0</v>
      </c>
      <c r="I129" s="94"/>
      <c r="J129" s="93">
        <f t="shared" si="4"/>
        <v>0</v>
      </c>
      <c r="K129" s="92">
        <f>J129/$J$25</f>
        <v>0</v>
      </c>
    </row>
    <row r="130" spans="1:11" x14ac:dyDescent="0.2">
      <c r="A130" s="105">
        <v>2</v>
      </c>
      <c r="B130" s="102">
        <v>2</v>
      </c>
      <c r="C130" s="102">
        <v>5</v>
      </c>
      <c r="D130" s="102">
        <v>3</v>
      </c>
      <c r="E130" s="101"/>
      <c r="F130" s="125" t="s">
        <v>124</v>
      </c>
      <c r="G130" s="99">
        <f>SUM(G131:G135)</f>
        <v>0</v>
      </c>
      <c r="H130" s="99">
        <f>SUM(H131:H135)</f>
        <v>0</v>
      </c>
      <c r="I130" s="99">
        <f>SUM(I131:I135)</f>
        <v>0</v>
      </c>
      <c r="J130" s="99">
        <f t="shared" si="4"/>
        <v>0</v>
      </c>
      <c r="K130" s="98"/>
    </row>
    <row r="131" spans="1:11" x14ac:dyDescent="0.2">
      <c r="A131" s="104">
        <v>2</v>
      </c>
      <c r="B131" s="96">
        <v>2</v>
      </c>
      <c r="C131" s="96">
        <v>5</v>
      </c>
      <c r="D131" s="96">
        <v>3</v>
      </c>
      <c r="E131" s="111" t="s">
        <v>78</v>
      </c>
      <c r="F131" s="127" t="s">
        <v>357</v>
      </c>
      <c r="G131" s="93">
        <f>'CONSOLIDADO FR'!K57</f>
        <v>0</v>
      </c>
      <c r="H131" s="93">
        <f>'CUENTA T VS'!BH77</f>
        <v>0</v>
      </c>
      <c r="I131" s="94"/>
      <c r="J131" s="93">
        <f t="shared" si="4"/>
        <v>0</v>
      </c>
      <c r="K131" s="92">
        <f>J131/$J$25</f>
        <v>0</v>
      </c>
    </row>
    <row r="132" spans="1:11" x14ac:dyDescent="0.2">
      <c r="A132" s="104">
        <v>2</v>
      </c>
      <c r="B132" s="96">
        <v>2</v>
      </c>
      <c r="C132" s="96">
        <v>5</v>
      </c>
      <c r="D132" s="96">
        <v>3</v>
      </c>
      <c r="E132" s="111" t="s">
        <v>77</v>
      </c>
      <c r="F132" s="127" t="s">
        <v>565</v>
      </c>
      <c r="G132" s="93">
        <f>'CONSOLIDADO FR'!K58</f>
        <v>0</v>
      </c>
      <c r="H132" s="93">
        <f>'CUENTA T VS'!BI77</f>
        <v>0</v>
      </c>
      <c r="I132" s="94"/>
      <c r="J132" s="93">
        <f t="shared" si="4"/>
        <v>0</v>
      </c>
      <c r="K132" s="92">
        <f>J132/$J$25</f>
        <v>0</v>
      </c>
    </row>
    <row r="133" spans="1:11" x14ac:dyDescent="0.2">
      <c r="A133" s="104">
        <v>2</v>
      </c>
      <c r="B133" s="96">
        <v>2</v>
      </c>
      <c r="C133" s="96">
        <v>5</v>
      </c>
      <c r="D133" s="96">
        <v>3</v>
      </c>
      <c r="E133" s="111" t="s">
        <v>198</v>
      </c>
      <c r="F133" s="127" t="s">
        <v>356</v>
      </c>
      <c r="G133" s="93">
        <f>'CONSOLIDADO FR'!K59</f>
        <v>0</v>
      </c>
      <c r="H133" s="93">
        <f>'CUENTA T VS'!BJ77</f>
        <v>0</v>
      </c>
      <c r="I133" s="94"/>
      <c r="J133" s="93">
        <f t="shared" si="4"/>
        <v>0</v>
      </c>
      <c r="K133" s="92">
        <f>J133/$J$25</f>
        <v>0</v>
      </c>
    </row>
    <row r="134" spans="1:11" x14ac:dyDescent="0.2">
      <c r="A134" s="104">
        <v>2</v>
      </c>
      <c r="B134" s="96">
        <v>2</v>
      </c>
      <c r="C134" s="96">
        <v>5</v>
      </c>
      <c r="D134" s="96">
        <v>3</v>
      </c>
      <c r="E134" s="111" t="s">
        <v>266</v>
      </c>
      <c r="F134" s="127" t="s">
        <v>355</v>
      </c>
      <c r="G134" s="93">
        <f>'CONSOLIDADO FR'!K60</f>
        <v>0</v>
      </c>
      <c r="H134" s="93">
        <f>'CUENTA T VS'!BK77</f>
        <v>0</v>
      </c>
      <c r="I134" s="94"/>
      <c r="J134" s="93">
        <f t="shared" si="4"/>
        <v>0</v>
      </c>
      <c r="K134" s="92">
        <f>J134/$J$25</f>
        <v>0</v>
      </c>
    </row>
    <row r="135" spans="1:11" x14ac:dyDescent="0.2">
      <c r="A135" s="104">
        <v>2</v>
      </c>
      <c r="B135" s="96">
        <v>2</v>
      </c>
      <c r="C135" s="96">
        <v>5</v>
      </c>
      <c r="D135" s="96">
        <v>3</v>
      </c>
      <c r="E135" s="111" t="s">
        <v>264</v>
      </c>
      <c r="F135" s="127" t="s">
        <v>354</v>
      </c>
      <c r="G135" s="93">
        <f>'CONSOLIDADO FR'!K61</f>
        <v>0</v>
      </c>
      <c r="H135" s="93">
        <f>'CUENTA T VS'!BL77</f>
        <v>0</v>
      </c>
      <c r="I135" s="94"/>
      <c r="J135" s="93">
        <f t="shared" si="4"/>
        <v>0</v>
      </c>
      <c r="K135" s="92">
        <f>J135/$J$25</f>
        <v>0</v>
      </c>
    </row>
    <row r="136" spans="1:11" x14ac:dyDescent="0.2">
      <c r="A136" s="105">
        <v>2</v>
      </c>
      <c r="B136" s="102">
        <v>2</v>
      </c>
      <c r="C136" s="102">
        <v>5</v>
      </c>
      <c r="D136" s="102">
        <v>4</v>
      </c>
      <c r="E136" s="101"/>
      <c r="F136" s="125" t="s">
        <v>353</v>
      </c>
      <c r="G136" s="99">
        <f>SUM(G137)</f>
        <v>0</v>
      </c>
      <c r="H136" s="99">
        <f>SUM(H137)</f>
        <v>0</v>
      </c>
      <c r="I136" s="99">
        <f>SUM(I137)</f>
        <v>0</v>
      </c>
      <c r="J136" s="99">
        <f t="shared" si="4"/>
        <v>0</v>
      </c>
      <c r="K136" s="98"/>
    </row>
    <row r="137" spans="1:11" x14ac:dyDescent="0.2">
      <c r="A137" s="104">
        <v>2</v>
      </c>
      <c r="B137" s="96">
        <v>2</v>
      </c>
      <c r="C137" s="96">
        <v>5</v>
      </c>
      <c r="D137" s="96">
        <v>4</v>
      </c>
      <c r="E137" s="111" t="s">
        <v>78</v>
      </c>
      <c r="F137" s="127" t="s">
        <v>353</v>
      </c>
      <c r="G137" s="93">
        <f>'CONSOLIDADO FR'!K63</f>
        <v>0</v>
      </c>
      <c r="H137" s="93">
        <f>'CUENTA T VS'!BM77</f>
        <v>0</v>
      </c>
      <c r="I137" s="94"/>
      <c r="J137" s="93">
        <f t="shared" si="4"/>
        <v>0</v>
      </c>
      <c r="K137" s="92">
        <f>J137/$J$25</f>
        <v>0</v>
      </c>
    </row>
    <row r="138" spans="1:11" x14ac:dyDescent="0.2">
      <c r="A138" s="105">
        <v>2</v>
      </c>
      <c r="B138" s="102">
        <v>2</v>
      </c>
      <c r="C138" s="102">
        <v>5</v>
      </c>
      <c r="D138" s="102">
        <v>5</v>
      </c>
      <c r="E138" s="101"/>
      <c r="F138" s="125" t="s">
        <v>352</v>
      </c>
      <c r="G138" s="99">
        <f>SUM(G139)</f>
        <v>0</v>
      </c>
      <c r="H138" s="99">
        <f>SUM(H139)</f>
        <v>0</v>
      </c>
      <c r="I138" s="99">
        <f>SUM(I139)</f>
        <v>0</v>
      </c>
      <c r="J138" s="99">
        <f t="shared" si="4"/>
        <v>0</v>
      </c>
      <c r="K138" s="98"/>
    </row>
    <row r="139" spans="1:11" x14ac:dyDescent="0.2">
      <c r="A139" s="104">
        <v>2</v>
      </c>
      <c r="B139" s="96">
        <v>2</v>
      </c>
      <c r="C139" s="96">
        <v>5</v>
      </c>
      <c r="D139" s="96">
        <v>5</v>
      </c>
      <c r="E139" s="111" t="s">
        <v>78</v>
      </c>
      <c r="F139" s="127" t="s">
        <v>352</v>
      </c>
      <c r="G139" s="94"/>
      <c r="H139" s="93">
        <f>'CUENTA T VS'!BN77</f>
        <v>0</v>
      </c>
      <c r="I139" s="94"/>
      <c r="J139" s="93">
        <f t="shared" si="4"/>
        <v>0</v>
      </c>
      <c r="K139" s="92">
        <f>J139/$J$25</f>
        <v>0</v>
      </c>
    </row>
    <row r="140" spans="1:11" x14ac:dyDescent="0.2">
      <c r="A140" s="105">
        <v>2</v>
      </c>
      <c r="B140" s="102">
        <v>2</v>
      </c>
      <c r="C140" s="102">
        <v>5</v>
      </c>
      <c r="D140" s="102">
        <v>6</v>
      </c>
      <c r="E140" s="101"/>
      <c r="F140" s="125" t="s">
        <v>351</v>
      </c>
      <c r="G140" s="99">
        <f>SUM(G141)</f>
        <v>0</v>
      </c>
      <c r="H140" s="99">
        <f>SUM(H141)</f>
        <v>0</v>
      </c>
      <c r="I140" s="99">
        <f>SUM(I141)</f>
        <v>0</v>
      </c>
      <c r="J140" s="99">
        <f t="shared" si="4"/>
        <v>0</v>
      </c>
      <c r="K140" s="98"/>
    </row>
    <row r="141" spans="1:11" x14ac:dyDescent="0.2">
      <c r="A141" s="104">
        <v>2</v>
      </c>
      <c r="B141" s="96">
        <v>2</v>
      </c>
      <c r="C141" s="96">
        <v>5</v>
      </c>
      <c r="D141" s="96">
        <v>6</v>
      </c>
      <c r="E141" s="111" t="s">
        <v>78</v>
      </c>
      <c r="F141" s="127" t="s">
        <v>351</v>
      </c>
      <c r="G141" s="94"/>
      <c r="H141" s="93">
        <f>'CUENTA T VS'!BO77</f>
        <v>0</v>
      </c>
      <c r="I141" s="94"/>
      <c r="J141" s="93">
        <f t="shared" si="4"/>
        <v>0</v>
      </c>
      <c r="K141" s="92">
        <f>J141/$J$25</f>
        <v>0</v>
      </c>
    </row>
    <row r="142" spans="1:11" x14ac:dyDescent="0.2">
      <c r="A142" s="105">
        <v>2</v>
      </c>
      <c r="B142" s="102">
        <v>2</v>
      </c>
      <c r="C142" s="102">
        <v>5</v>
      </c>
      <c r="D142" s="102">
        <v>7</v>
      </c>
      <c r="E142" s="101"/>
      <c r="F142" s="125" t="s">
        <v>350</v>
      </c>
      <c r="G142" s="99">
        <f>SUM(G143)</f>
        <v>0</v>
      </c>
      <c r="H142" s="99">
        <f>SUM(H143)</f>
        <v>0</v>
      </c>
      <c r="I142" s="99">
        <f>SUM(I143)</f>
        <v>0</v>
      </c>
      <c r="J142" s="99">
        <f t="shared" si="4"/>
        <v>0</v>
      </c>
      <c r="K142" s="98"/>
    </row>
    <row r="143" spans="1:11" x14ac:dyDescent="0.2">
      <c r="A143" s="104">
        <v>2</v>
      </c>
      <c r="B143" s="96">
        <v>2</v>
      </c>
      <c r="C143" s="96">
        <v>5</v>
      </c>
      <c r="D143" s="96">
        <v>7</v>
      </c>
      <c r="E143" s="111" t="s">
        <v>78</v>
      </c>
      <c r="F143" s="127" t="s">
        <v>350</v>
      </c>
      <c r="G143" s="94"/>
      <c r="H143" s="93">
        <f>'CUENTA T VS'!BP77</f>
        <v>0</v>
      </c>
      <c r="I143" s="94"/>
      <c r="J143" s="93">
        <f t="shared" si="4"/>
        <v>0</v>
      </c>
      <c r="K143" s="92">
        <f>J143/$J$25</f>
        <v>0</v>
      </c>
    </row>
    <row r="144" spans="1:11" x14ac:dyDescent="0.2">
      <c r="A144" s="105">
        <v>2</v>
      </c>
      <c r="B144" s="102">
        <v>2</v>
      </c>
      <c r="C144" s="102">
        <v>5</v>
      </c>
      <c r="D144" s="102">
        <v>8</v>
      </c>
      <c r="E144" s="101"/>
      <c r="F144" s="125" t="s">
        <v>349</v>
      </c>
      <c r="G144" s="99">
        <f>SUM(G145)</f>
        <v>0</v>
      </c>
      <c r="H144" s="99">
        <f>SUM(H145)</f>
        <v>0</v>
      </c>
      <c r="I144" s="99">
        <f>SUM(I145)</f>
        <v>0</v>
      </c>
      <c r="J144" s="99">
        <f t="shared" si="4"/>
        <v>0</v>
      </c>
      <c r="K144" s="98"/>
    </row>
    <row r="145" spans="1:11" x14ac:dyDescent="0.2">
      <c r="A145" s="104">
        <v>2</v>
      </c>
      <c r="B145" s="96">
        <v>2</v>
      </c>
      <c r="C145" s="96">
        <v>5</v>
      </c>
      <c r="D145" s="96">
        <v>8</v>
      </c>
      <c r="E145" s="111" t="s">
        <v>78</v>
      </c>
      <c r="F145" s="127" t="s">
        <v>349</v>
      </c>
      <c r="G145" s="93">
        <f>'CONSOLIDADO FR'!K65</f>
        <v>0</v>
      </c>
      <c r="H145" s="93">
        <f>'CUENTA T VS'!BQ77</f>
        <v>0</v>
      </c>
      <c r="I145" s="94"/>
      <c r="J145" s="93">
        <f>SUM(G145:I145)</f>
        <v>0</v>
      </c>
      <c r="K145" s="92">
        <f>J145/$J$25</f>
        <v>0</v>
      </c>
    </row>
    <row r="146" spans="1:11" x14ac:dyDescent="0.2">
      <c r="A146" s="105">
        <v>2</v>
      </c>
      <c r="B146" s="102">
        <v>2</v>
      </c>
      <c r="C146" s="102">
        <v>5</v>
      </c>
      <c r="D146" s="102">
        <v>9</v>
      </c>
      <c r="E146" s="101"/>
      <c r="F146" s="125" t="s">
        <v>566</v>
      </c>
      <c r="G146" s="99">
        <f>SUM(G147)</f>
        <v>0</v>
      </c>
      <c r="H146" s="99">
        <f>SUM(H147)</f>
        <v>12000</v>
      </c>
      <c r="I146" s="99">
        <f>SUM(I147)</f>
        <v>0</v>
      </c>
      <c r="J146" s="99">
        <f>SUM(G146:I146)</f>
        <v>12000</v>
      </c>
      <c r="K146" s="98"/>
    </row>
    <row r="147" spans="1:11" x14ac:dyDescent="0.2">
      <c r="A147" s="104">
        <v>2</v>
      </c>
      <c r="B147" s="96">
        <v>2</v>
      </c>
      <c r="C147" s="96">
        <v>5</v>
      </c>
      <c r="D147" s="96">
        <v>9</v>
      </c>
      <c r="E147" s="111" t="s">
        <v>78</v>
      </c>
      <c r="F147" s="127" t="s">
        <v>567</v>
      </c>
      <c r="G147" s="93">
        <f>'CONSOLIDADO FR'!K67</f>
        <v>0</v>
      </c>
      <c r="H147" s="93">
        <f>'CUENTA T VS'!BR77</f>
        <v>12000</v>
      </c>
      <c r="I147" s="94"/>
      <c r="J147" s="93">
        <f>SUM(G147:I147)</f>
        <v>12000</v>
      </c>
      <c r="K147" s="92">
        <f>J147/$J$25</f>
        <v>1.6528051021851094E-3</v>
      </c>
    </row>
    <row r="148" spans="1:11" x14ac:dyDescent="0.2">
      <c r="A148" s="117">
        <v>2</v>
      </c>
      <c r="B148" s="109">
        <v>2</v>
      </c>
      <c r="C148" s="109">
        <v>6</v>
      </c>
      <c r="D148" s="109"/>
      <c r="E148" s="109"/>
      <c r="F148" s="128" t="s">
        <v>348</v>
      </c>
      <c r="G148" s="107">
        <f>+G149+G151+G153+G155</f>
        <v>0</v>
      </c>
      <c r="H148" s="107">
        <f>+H149+H151+H153+H155</f>
        <v>0</v>
      </c>
      <c r="I148" s="107">
        <f>+I149+I151+I153+I155</f>
        <v>0</v>
      </c>
      <c r="J148" s="107">
        <f t="shared" si="4"/>
        <v>0</v>
      </c>
      <c r="K148" s="106"/>
    </row>
    <row r="149" spans="1:11" x14ac:dyDescent="0.2">
      <c r="A149" s="105">
        <v>2</v>
      </c>
      <c r="B149" s="102">
        <v>2</v>
      </c>
      <c r="C149" s="102">
        <v>6</v>
      </c>
      <c r="D149" s="102">
        <v>1</v>
      </c>
      <c r="E149" s="101"/>
      <c r="F149" s="125" t="s">
        <v>347</v>
      </c>
      <c r="G149" s="99">
        <f>SUM(G150)</f>
        <v>0</v>
      </c>
      <c r="H149" s="99">
        <f>SUM(H150)</f>
        <v>0</v>
      </c>
      <c r="I149" s="99">
        <f>SUM(I150)</f>
        <v>0</v>
      </c>
      <c r="J149" s="99">
        <f t="shared" si="4"/>
        <v>0</v>
      </c>
      <c r="K149" s="98"/>
    </row>
    <row r="150" spans="1:11" x14ac:dyDescent="0.2">
      <c r="A150" s="104">
        <v>2</v>
      </c>
      <c r="B150" s="96">
        <v>2</v>
      </c>
      <c r="C150" s="96">
        <v>6</v>
      </c>
      <c r="D150" s="96">
        <v>1</v>
      </c>
      <c r="E150" s="111" t="s">
        <v>78</v>
      </c>
      <c r="F150" s="127" t="s">
        <v>347</v>
      </c>
      <c r="G150" s="93">
        <f>'CONSOLIDADO FR'!K70</f>
        <v>0</v>
      </c>
      <c r="H150" s="93">
        <f>'CUENTA T VS'!BS77</f>
        <v>0</v>
      </c>
      <c r="I150" s="94"/>
      <c r="J150" s="93">
        <f t="shared" si="4"/>
        <v>0</v>
      </c>
      <c r="K150" s="92">
        <f>J150/$J$25</f>
        <v>0</v>
      </c>
    </row>
    <row r="151" spans="1:11" x14ac:dyDescent="0.2">
      <c r="A151" s="105">
        <v>2</v>
      </c>
      <c r="B151" s="102">
        <v>2</v>
      </c>
      <c r="C151" s="102">
        <v>6</v>
      </c>
      <c r="D151" s="102">
        <v>2</v>
      </c>
      <c r="E151" s="102"/>
      <c r="F151" s="125" t="s">
        <v>115</v>
      </c>
      <c r="G151" s="99">
        <f>SUM(G152)</f>
        <v>0</v>
      </c>
      <c r="H151" s="99">
        <f>SUM(H152)</f>
        <v>0</v>
      </c>
      <c r="I151" s="99">
        <f>SUM(I152)</f>
        <v>0</v>
      </c>
      <c r="J151" s="99">
        <f t="shared" si="4"/>
        <v>0</v>
      </c>
      <c r="K151" s="98"/>
    </row>
    <row r="152" spans="1:11" x14ac:dyDescent="0.2">
      <c r="A152" s="104">
        <v>2</v>
      </c>
      <c r="B152" s="96">
        <v>2</v>
      </c>
      <c r="C152" s="96">
        <v>6</v>
      </c>
      <c r="D152" s="96">
        <v>2</v>
      </c>
      <c r="E152" s="111" t="s">
        <v>78</v>
      </c>
      <c r="F152" s="127" t="s">
        <v>115</v>
      </c>
      <c r="G152" s="93">
        <f>'CONSOLIDADO FR'!K72</f>
        <v>0</v>
      </c>
      <c r="H152" s="93">
        <f>'CUENTA T VS'!BT77</f>
        <v>0</v>
      </c>
      <c r="I152" s="94"/>
      <c r="J152" s="93">
        <f t="shared" si="4"/>
        <v>0</v>
      </c>
      <c r="K152" s="92">
        <f>J152/$J$25</f>
        <v>0</v>
      </c>
    </row>
    <row r="153" spans="1:11" x14ac:dyDescent="0.2">
      <c r="A153" s="105">
        <v>2</v>
      </c>
      <c r="B153" s="102">
        <v>2</v>
      </c>
      <c r="C153" s="102">
        <v>6</v>
      </c>
      <c r="D153" s="102">
        <v>3</v>
      </c>
      <c r="E153" s="102"/>
      <c r="F153" s="125" t="s">
        <v>346</v>
      </c>
      <c r="G153" s="99">
        <f>SUM(G154)</f>
        <v>0</v>
      </c>
      <c r="H153" s="99">
        <f>SUM(H154)</f>
        <v>0</v>
      </c>
      <c r="I153" s="99">
        <f>SUM(I154)</f>
        <v>0</v>
      </c>
      <c r="J153" s="99">
        <f t="shared" si="4"/>
        <v>0</v>
      </c>
      <c r="K153" s="98"/>
    </row>
    <row r="154" spans="1:11" x14ac:dyDescent="0.2">
      <c r="A154" s="104">
        <v>2</v>
      </c>
      <c r="B154" s="96">
        <v>2</v>
      </c>
      <c r="C154" s="96">
        <v>6</v>
      </c>
      <c r="D154" s="96">
        <v>3</v>
      </c>
      <c r="E154" s="111" t="s">
        <v>78</v>
      </c>
      <c r="F154" s="127" t="s">
        <v>346</v>
      </c>
      <c r="G154" s="94"/>
      <c r="H154" s="93">
        <f>'CUENTA T VS'!BU77</f>
        <v>0</v>
      </c>
      <c r="I154" s="94"/>
      <c r="J154" s="93">
        <f t="shared" ref="J154:J218" si="6">SUM(G154:I154)</f>
        <v>0</v>
      </c>
      <c r="K154" s="92">
        <f>J154/$J$25</f>
        <v>0</v>
      </c>
    </row>
    <row r="155" spans="1:11" x14ac:dyDescent="0.2">
      <c r="A155" s="105">
        <v>2</v>
      </c>
      <c r="B155" s="102">
        <v>2</v>
      </c>
      <c r="C155" s="102">
        <v>6</v>
      </c>
      <c r="D155" s="102">
        <v>4</v>
      </c>
      <c r="E155" s="102"/>
      <c r="F155" s="125" t="s">
        <v>345</v>
      </c>
      <c r="G155" s="99">
        <f>SUM(G156)</f>
        <v>0</v>
      </c>
      <c r="H155" s="99">
        <f>SUM(H156)</f>
        <v>0</v>
      </c>
      <c r="I155" s="99">
        <f>SUM(I156)</f>
        <v>0</v>
      </c>
      <c r="J155" s="99">
        <f t="shared" si="6"/>
        <v>0</v>
      </c>
      <c r="K155" s="98"/>
    </row>
    <row r="156" spans="1:11" x14ac:dyDescent="0.2">
      <c r="A156" s="104">
        <v>2</v>
      </c>
      <c r="B156" s="96">
        <v>2</v>
      </c>
      <c r="C156" s="96">
        <v>6</v>
      </c>
      <c r="D156" s="96">
        <v>4</v>
      </c>
      <c r="E156" s="111" t="s">
        <v>78</v>
      </c>
      <c r="F156" s="127" t="s">
        <v>345</v>
      </c>
      <c r="G156" s="94"/>
      <c r="H156" s="93">
        <f>'CUENTA T VS'!BV77</f>
        <v>0</v>
      </c>
      <c r="I156" s="94"/>
      <c r="J156" s="93">
        <f t="shared" si="6"/>
        <v>0</v>
      </c>
      <c r="K156" s="92">
        <f>J156/$J$25</f>
        <v>0</v>
      </c>
    </row>
    <row r="157" spans="1:11" ht="25.5" x14ac:dyDescent="0.2">
      <c r="A157" s="117">
        <v>2</v>
      </c>
      <c r="B157" s="109">
        <v>2</v>
      </c>
      <c r="C157" s="109">
        <v>7</v>
      </c>
      <c r="D157" s="109"/>
      <c r="E157" s="116"/>
      <c r="F157" s="126" t="s">
        <v>344</v>
      </c>
      <c r="G157" s="107">
        <f>+G158+G167+G177</f>
        <v>0</v>
      </c>
      <c r="H157" s="107">
        <f>+H158+H167+H177</f>
        <v>226380.2</v>
      </c>
      <c r="I157" s="107">
        <f>+I158+I167+I177</f>
        <v>0</v>
      </c>
      <c r="J157" s="107">
        <f t="shared" si="6"/>
        <v>226380.2</v>
      </c>
      <c r="K157" s="106"/>
    </row>
    <row r="158" spans="1:11" x14ac:dyDescent="0.2">
      <c r="A158" s="105">
        <v>2</v>
      </c>
      <c r="B158" s="102">
        <v>2</v>
      </c>
      <c r="C158" s="102">
        <v>7</v>
      </c>
      <c r="D158" s="102">
        <v>1</v>
      </c>
      <c r="E158" s="102"/>
      <c r="F158" s="125" t="s">
        <v>343</v>
      </c>
      <c r="G158" s="99">
        <f>SUM(G159:G166)</f>
        <v>0</v>
      </c>
      <c r="H158" s="99">
        <f>SUM(H159:H166)</f>
        <v>42408</v>
      </c>
      <c r="I158" s="99">
        <f>SUM(I159:I166)</f>
        <v>0</v>
      </c>
      <c r="J158" s="99">
        <f t="shared" si="6"/>
        <v>42408</v>
      </c>
      <c r="K158" s="98"/>
    </row>
    <row r="159" spans="1:11" x14ac:dyDescent="0.2">
      <c r="A159" s="97">
        <v>2</v>
      </c>
      <c r="B159" s="96">
        <v>2</v>
      </c>
      <c r="C159" s="96">
        <v>7</v>
      </c>
      <c r="D159" s="96">
        <v>1</v>
      </c>
      <c r="E159" s="111" t="s">
        <v>78</v>
      </c>
      <c r="F159" s="124" t="s">
        <v>342</v>
      </c>
      <c r="G159" s="93">
        <f>'CONSOLIDADO FR'!K75</f>
        <v>0</v>
      </c>
      <c r="H159" s="93">
        <f>'CUENTA T VS'!BW77</f>
        <v>32660</v>
      </c>
      <c r="I159" s="94"/>
      <c r="J159" s="93">
        <f t="shared" si="6"/>
        <v>32660</v>
      </c>
      <c r="K159" s="92">
        <f t="shared" ref="K159:K166" si="7">J159/$J$25</f>
        <v>4.4983845531138059E-3</v>
      </c>
    </row>
    <row r="160" spans="1:11" x14ac:dyDescent="0.2">
      <c r="A160" s="97">
        <v>2</v>
      </c>
      <c r="B160" s="96">
        <v>2</v>
      </c>
      <c r="C160" s="96">
        <v>7</v>
      </c>
      <c r="D160" s="96">
        <v>1</v>
      </c>
      <c r="E160" s="111" t="s">
        <v>77</v>
      </c>
      <c r="F160" s="124" t="s">
        <v>341</v>
      </c>
      <c r="G160" s="93"/>
      <c r="H160" s="93">
        <f>'CUENTA T VS'!BX77</f>
        <v>0</v>
      </c>
      <c r="I160" s="94"/>
      <c r="J160" s="93">
        <f t="shared" si="6"/>
        <v>0</v>
      </c>
      <c r="K160" s="92">
        <f t="shared" si="7"/>
        <v>0</v>
      </c>
    </row>
    <row r="161" spans="1:11" x14ac:dyDescent="0.2">
      <c r="A161" s="97">
        <v>2</v>
      </c>
      <c r="B161" s="96">
        <v>2</v>
      </c>
      <c r="C161" s="96">
        <v>7</v>
      </c>
      <c r="D161" s="96">
        <v>1</v>
      </c>
      <c r="E161" s="111" t="s">
        <v>198</v>
      </c>
      <c r="F161" s="124" t="s">
        <v>340</v>
      </c>
      <c r="G161" s="93">
        <f>'CONSOLIDADO FR'!K76</f>
        <v>0</v>
      </c>
      <c r="H161" s="93">
        <f>'CUENTA T VS'!BY77</f>
        <v>0</v>
      </c>
      <c r="I161" s="94"/>
      <c r="J161" s="93">
        <f t="shared" si="6"/>
        <v>0</v>
      </c>
      <c r="K161" s="92">
        <f t="shared" si="7"/>
        <v>0</v>
      </c>
    </row>
    <row r="162" spans="1:11" ht="25.5" x14ac:dyDescent="0.2">
      <c r="A162" s="97">
        <v>2</v>
      </c>
      <c r="B162" s="96">
        <v>2</v>
      </c>
      <c r="C162" s="96">
        <v>7</v>
      </c>
      <c r="D162" s="96">
        <v>1</v>
      </c>
      <c r="E162" s="111" t="s">
        <v>266</v>
      </c>
      <c r="F162" s="124" t="s">
        <v>339</v>
      </c>
      <c r="G162" s="93"/>
      <c r="H162" s="93">
        <f>'CUENTA T VS'!BZ77</f>
        <v>0</v>
      </c>
      <c r="I162" s="94"/>
      <c r="J162" s="93">
        <f t="shared" si="6"/>
        <v>0</v>
      </c>
      <c r="K162" s="92">
        <f t="shared" si="7"/>
        <v>0</v>
      </c>
    </row>
    <row r="163" spans="1:11" x14ac:dyDescent="0.2">
      <c r="A163" s="97">
        <v>2</v>
      </c>
      <c r="B163" s="96">
        <v>2</v>
      </c>
      <c r="C163" s="96">
        <v>7</v>
      </c>
      <c r="D163" s="96">
        <v>1</v>
      </c>
      <c r="E163" s="111" t="s">
        <v>264</v>
      </c>
      <c r="F163" s="124" t="s">
        <v>338</v>
      </c>
      <c r="G163" s="93"/>
      <c r="H163" s="93">
        <f>'CUENTA T VS'!CA77</f>
        <v>0</v>
      </c>
      <c r="I163" s="94"/>
      <c r="J163" s="93">
        <f t="shared" si="6"/>
        <v>0</v>
      </c>
      <c r="K163" s="92">
        <f t="shared" si="7"/>
        <v>0</v>
      </c>
    </row>
    <row r="164" spans="1:11" x14ac:dyDescent="0.2">
      <c r="A164" s="97">
        <v>2</v>
      </c>
      <c r="B164" s="96">
        <v>2</v>
      </c>
      <c r="C164" s="96">
        <v>7</v>
      </c>
      <c r="D164" s="96">
        <v>1</v>
      </c>
      <c r="E164" s="111" t="s">
        <v>112</v>
      </c>
      <c r="F164" s="124" t="s">
        <v>337</v>
      </c>
      <c r="G164" s="93">
        <f>'CONSOLIDADO FR'!K77</f>
        <v>0</v>
      </c>
      <c r="H164" s="93">
        <f>'CUENTA T VS'!CB77</f>
        <v>9748</v>
      </c>
      <c r="I164" s="94"/>
      <c r="J164" s="93">
        <f t="shared" si="6"/>
        <v>9748</v>
      </c>
      <c r="K164" s="92">
        <f t="shared" si="7"/>
        <v>1.3426286780083704E-3</v>
      </c>
    </row>
    <row r="165" spans="1:11" ht="25.5" x14ac:dyDescent="0.2">
      <c r="A165" s="97">
        <v>2</v>
      </c>
      <c r="B165" s="96">
        <v>2</v>
      </c>
      <c r="C165" s="96">
        <v>7</v>
      </c>
      <c r="D165" s="96">
        <v>1</v>
      </c>
      <c r="E165" s="111" t="s">
        <v>110</v>
      </c>
      <c r="F165" s="124" t="s">
        <v>570</v>
      </c>
      <c r="G165" s="93">
        <f>'CONSOLIDADO FR'!K78</f>
        <v>0</v>
      </c>
      <c r="H165" s="93">
        <f>'CUENTA T VS'!CC77</f>
        <v>0</v>
      </c>
      <c r="I165" s="94"/>
      <c r="J165" s="93">
        <f t="shared" si="6"/>
        <v>0</v>
      </c>
      <c r="K165" s="92">
        <f t="shared" si="7"/>
        <v>0</v>
      </c>
    </row>
    <row r="166" spans="1:11" ht="25.5" x14ac:dyDescent="0.2">
      <c r="A166" s="97">
        <v>2</v>
      </c>
      <c r="B166" s="96">
        <v>2</v>
      </c>
      <c r="C166" s="96">
        <v>7</v>
      </c>
      <c r="D166" s="96">
        <v>1</v>
      </c>
      <c r="E166" s="111" t="s">
        <v>24</v>
      </c>
      <c r="F166" s="124" t="s">
        <v>336</v>
      </c>
      <c r="G166" s="93">
        <f>'CONSOLIDADO FR'!K79</f>
        <v>0</v>
      </c>
      <c r="H166" s="93">
        <f>'CUENTA T VS'!CD77</f>
        <v>0</v>
      </c>
      <c r="I166" s="94"/>
      <c r="J166" s="93">
        <f t="shared" si="6"/>
        <v>0</v>
      </c>
      <c r="K166" s="92">
        <f t="shared" si="7"/>
        <v>0</v>
      </c>
    </row>
    <row r="167" spans="1:11" x14ac:dyDescent="0.2">
      <c r="A167" s="105">
        <v>2</v>
      </c>
      <c r="B167" s="102">
        <v>2</v>
      </c>
      <c r="C167" s="102">
        <v>7</v>
      </c>
      <c r="D167" s="102">
        <v>2</v>
      </c>
      <c r="E167" s="102"/>
      <c r="F167" s="125" t="s">
        <v>335</v>
      </c>
      <c r="G167" s="99">
        <f>SUM(G168:G176)</f>
        <v>0</v>
      </c>
      <c r="H167" s="99">
        <f>SUM(H168:H176)</f>
        <v>183972.2</v>
      </c>
      <c r="I167" s="99">
        <f>SUM(I168:I176)</f>
        <v>0</v>
      </c>
      <c r="J167" s="99">
        <f t="shared" si="6"/>
        <v>183972.2</v>
      </c>
      <c r="K167" s="98"/>
    </row>
    <row r="168" spans="1:11" x14ac:dyDescent="0.2">
      <c r="A168" s="97">
        <v>2</v>
      </c>
      <c r="B168" s="96">
        <v>2</v>
      </c>
      <c r="C168" s="96">
        <v>7</v>
      </c>
      <c r="D168" s="96">
        <v>2</v>
      </c>
      <c r="E168" s="111" t="s">
        <v>78</v>
      </c>
      <c r="F168" s="124" t="s">
        <v>334</v>
      </c>
      <c r="G168" s="93">
        <f>'CONSOLIDADO FR'!K81</f>
        <v>0</v>
      </c>
      <c r="H168" s="93">
        <f>'CUENTA T VS'!CE77</f>
        <v>1522.2</v>
      </c>
      <c r="I168" s="94"/>
      <c r="J168" s="93">
        <f t="shared" si="6"/>
        <v>1522.2</v>
      </c>
      <c r="K168" s="92">
        <f t="shared" ref="K168:K176" si="8">J168/$J$25</f>
        <v>2.0965832721218111E-4</v>
      </c>
    </row>
    <row r="169" spans="1:11" x14ac:dyDescent="0.2">
      <c r="A169" s="97">
        <v>2</v>
      </c>
      <c r="B169" s="96">
        <v>2</v>
      </c>
      <c r="C169" s="96">
        <v>7</v>
      </c>
      <c r="D169" s="96">
        <v>2</v>
      </c>
      <c r="E169" s="111" t="s">
        <v>77</v>
      </c>
      <c r="F169" s="124" t="s">
        <v>571</v>
      </c>
      <c r="G169" s="93">
        <f>'CONSOLIDADO FR'!K82</f>
        <v>0</v>
      </c>
      <c r="H169" s="93">
        <f>'CUENTA T VS'!CF77</f>
        <v>0</v>
      </c>
      <c r="I169" s="94"/>
      <c r="J169" s="93">
        <f t="shared" si="6"/>
        <v>0</v>
      </c>
      <c r="K169" s="92">
        <f t="shared" si="8"/>
        <v>0</v>
      </c>
    </row>
    <row r="170" spans="1:11" x14ac:dyDescent="0.2">
      <c r="A170" s="97">
        <v>2</v>
      </c>
      <c r="B170" s="96">
        <v>2</v>
      </c>
      <c r="C170" s="96">
        <v>7</v>
      </c>
      <c r="D170" s="96">
        <v>2</v>
      </c>
      <c r="E170" s="111" t="s">
        <v>198</v>
      </c>
      <c r="F170" s="124" t="s">
        <v>333</v>
      </c>
      <c r="G170" s="94"/>
      <c r="H170" s="93">
        <f>'CUENTA T VS'!CG77</f>
        <v>0</v>
      </c>
      <c r="I170" s="94"/>
      <c r="J170" s="93">
        <f t="shared" si="6"/>
        <v>0</v>
      </c>
      <c r="K170" s="92">
        <f t="shared" si="8"/>
        <v>0</v>
      </c>
    </row>
    <row r="171" spans="1:11" ht="25.5" x14ac:dyDescent="0.2">
      <c r="A171" s="97">
        <v>2</v>
      </c>
      <c r="B171" s="96">
        <v>2</v>
      </c>
      <c r="C171" s="96">
        <v>7</v>
      </c>
      <c r="D171" s="96">
        <v>2</v>
      </c>
      <c r="E171" s="111" t="s">
        <v>266</v>
      </c>
      <c r="F171" s="124" t="s">
        <v>332</v>
      </c>
      <c r="G171" s="93">
        <f>'CONSOLIDADO FR'!K83</f>
        <v>0</v>
      </c>
      <c r="H171" s="93">
        <f>'CUENTA T VS'!CH77</f>
        <v>4400</v>
      </c>
      <c r="I171" s="94"/>
      <c r="J171" s="93">
        <f t="shared" si="6"/>
        <v>4400</v>
      </c>
      <c r="K171" s="92">
        <f t="shared" si="8"/>
        <v>6.0602853746787337E-4</v>
      </c>
    </row>
    <row r="172" spans="1:11" x14ac:dyDescent="0.2">
      <c r="A172" s="97">
        <v>2</v>
      </c>
      <c r="B172" s="96">
        <v>2</v>
      </c>
      <c r="C172" s="96">
        <v>7</v>
      </c>
      <c r="D172" s="96">
        <v>2</v>
      </c>
      <c r="E172" s="111" t="s">
        <v>264</v>
      </c>
      <c r="F172" s="124" t="s">
        <v>331</v>
      </c>
      <c r="G172" s="93">
        <f>'CONSOLIDADO FR'!K84</f>
        <v>0</v>
      </c>
      <c r="H172" s="93">
        <f>'CUENTA T VS'!CI77</f>
        <v>0</v>
      </c>
      <c r="I172" s="94"/>
      <c r="J172" s="93">
        <f t="shared" si="6"/>
        <v>0</v>
      </c>
      <c r="K172" s="92">
        <f t="shared" si="8"/>
        <v>0</v>
      </c>
    </row>
    <row r="173" spans="1:11" ht="25.5" x14ac:dyDescent="0.2">
      <c r="A173" s="97">
        <v>2</v>
      </c>
      <c r="B173" s="96">
        <v>2</v>
      </c>
      <c r="C173" s="96">
        <v>7</v>
      </c>
      <c r="D173" s="96">
        <v>2</v>
      </c>
      <c r="E173" s="111" t="s">
        <v>112</v>
      </c>
      <c r="F173" s="120" t="s">
        <v>330</v>
      </c>
      <c r="G173" s="93">
        <f>'CONSOLIDADO FR'!K85</f>
        <v>0</v>
      </c>
      <c r="H173" s="93">
        <f>'CUENTA T VS'!CJ77</f>
        <v>0</v>
      </c>
      <c r="I173" s="93"/>
      <c r="J173" s="93">
        <f t="shared" si="6"/>
        <v>0</v>
      </c>
      <c r="K173" s="92">
        <f t="shared" si="8"/>
        <v>0</v>
      </c>
    </row>
    <row r="174" spans="1:11" x14ac:dyDescent="0.2">
      <c r="A174" s="97">
        <v>2</v>
      </c>
      <c r="B174" s="96">
        <v>2</v>
      </c>
      <c r="C174" s="96">
        <v>7</v>
      </c>
      <c r="D174" s="96">
        <v>2</v>
      </c>
      <c r="E174" s="111" t="s">
        <v>110</v>
      </c>
      <c r="F174" s="120" t="s">
        <v>329</v>
      </c>
      <c r="G174" s="93">
        <f>'CONSOLIDADO FR'!K86</f>
        <v>0</v>
      </c>
      <c r="H174" s="93">
        <f>'CUENTA T VS'!CK77</f>
        <v>0</v>
      </c>
      <c r="I174" s="93"/>
      <c r="J174" s="93">
        <f t="shared" si="6"/>
        <v>0</v>
      </c>
      <c r="K174" s="92">
        <f t="shared" si="8"/>
        <v>0</v>
      </c>
    </row>
    <row r="175" spans="1:11" x14ac:dyDescent="0.2">
      <c r="A175" s="97">
        <v>2</v>
      </c>
      <c r="B175" s="96">
        <v>2</v>
      </c>
      <c r="C175" s="96">
        <v>7</v>
      </c>
      <c r="D175" s="96">
        <v>2</v>
      </c>
      <c r="E175" s="111" t="s">
        <v>328</v>
      </c>
      <c r="F175" s="120" t="s">
        <v>327</v>
      </c>
      <c r="G175" s="93">
        <f>'CONSOLIDADO FR'!K87</f>
        <v>0</v>
      </c>
      <c r="H175" s="93">
        <f>'CUENTA T VS'!CL77</f>
        <v>178050</v>
      </c>
      <c r="I175" s="93"/>
      <c r="J175" s="93">
        <f t="shared" si="6"/>
        <v>178050</v>
      </c>
      <c r="K175" s="92">
        <f t="shared" si="8"/>
        <v>2.4523495703671558E-2</v>
      </c>
    </row>
    <row r="176" spans="1:11" ht="25.5" x14ac:dyDescent="0.2">
      <c r="A176" s="97">
        <v>2</v>
      </c>
      <c r="B176" s="96">
        <v>2</v>
      </c>
      <c r="C176" s="96">
        <v>7</v>
      </c>
      <c r="D176" s="96">
        <v>2</v>
      </c>
      <c r="E176" s="111" t="s">
        <v>24</v>
      </c>
      <c r="F176" s="120" t="s">
        <v>326</v>
      </c>
      <c r="G176" s="93">
        <f>'CONSOLIDADO FR'!K88</f>
        <v>0</v>
      </c>
      <c r="H176" s="93">
        <f>'CUENTA T VS'!CM77</f>
        <v>0</v>
      </c>
      <c r="I176" s="93"/>
      <c r="J176" s="93">
        <f t="shared" si="6"/>
        <v>0</v>
      </c>
      <c r="K176" s="92">
        <f t="shared" si="8"/>
        <v>0</v>
      </c>
    </row>
    <row r="177" spans="1:11" x14ac:dyDescent="0.2">
      <c r="A177" s="103">
        <v>2</v>
      </c>
      <c r="B177" s="102">
        <v>2</v>
      </c>
      <c r="C177" s="102">
        <v>7</v>
      </c>
      <c r="D177" s="102">
        <v>3</v>
      </c>
      <c r="E177" s="101"/>
      <c r="F177" s="103" t="s">
        <v>325</v>
      </c>
      <c r="G177" s="99">
        <f>SUM(G178)</f>
        <v>0</v>
      </c>
      <c r="H177" s="99">
        <f>SUM(H178)</f>
        <v>0</v>
      </c>
      <c r="I177" s="99">
        <f>SUM(I178)</f>
        <v>0</v>
      </c>
      <c r="J177" s="99">
        <f t="shared" si="6"/>
        <v>0</v>
      </c>
      <c r="K177" s="98"/>
    </row>
    <row r="178" spans="1:11" x14ac:dyDescent="0.2">
      <c r="A178" s="97">
        <v>2</v>
      </c>
      <c r="B178" s="96">
        <v>2</v>
      </c>
      <c r="C178" s="96">
        <v>7</v>
      </c>
      <c r="D178" s="96">
        <v>3</v>
      </c>
      <c r="E178" s="111" t="s">
        <v>78</v>
      </c>
      <c r="F178" s="97" t="s">
        <v>325</v>
      </c>
      <c r="G178" s="93">
        <f>'CONSOLIDADO FR'!K90</f>
        <v>0</v>
      </c>
      <c r="H178" s="93">
        <f>'CUENTA T VS'!CN77</f>
        <v>0</v>
      </c>
      <c r="I178" s="94"/>
      <c r="J178" s="93">
        <f t="shared" si="6"/>
        <v>0</v>
      </c>
      <c r="K178" s="92">
        <f>J178/$J$25</f>
        <v>0</v>
      </c>
    </row>
    <row r="179" spans="1:11" x14ac:dyDescent="0.2">
      <c r="A179" s="117">
        <v>2</v>
      </c>
      <c r="B179" s="109">
        <v>2</v>
      </c>
      <c r="C179" s="109">
        <v>8</v>
      </c>
      <c r="D179" s="109"/>
      <c r="E179" s="109"/>
      <c r="F179" s="117" t="s">
        <v>324</v>
      </c>
      <c r="G179" s="107">
        <f>+G180+G182+G184+G186+G188+G192+G197+G204</f>
        <v>2224.16</v>
      </c>
      <c r="H179" s="107">
        <f>+H180+H182+H184+H186+H188+H192+H197+H204</f>
        <v>22933.760000000002</v>
      </c>
      <c r="I179" s="107">
        <f>+I180+I182+I184+I186+I188+I192+I197+I204</f>
        <v>0</v>
      </c>
      <c r="J179" s="107">
        <f t="shared" si="6"/>
        <v>25157.920000000002</v>
      </c>
      <c r="K179" s="106"/>
    </row>
    <row r="180" spans="1:11" x14ac:dyDescent="0.2">
      <c r="A180" s="103">
        <v>2</v>
      </c>
      <c r="B180" s="102">
        <v>2</v>
      </c>
      <c r="C180" s="102">
        <v>8</v>
      </c>
      <c r="D180" s="102">
        <v>1</v>
      </c>
      <c r="E180" s="102"/>
      <c r="F180" s="103" t="s">
        <v>102</v>
      </c>
      <c r="G180" s="99">
        <f>SUM(G181)</f>
        <v>0</v>
      </c>
      <c r="H180" s="99">
        <f>SUM(H181)</f>
        <v>0</v>
      </c>
      <c r="I180" s="99">
        <f>SUM(I181)</f>
        <v>0</v>
      </c>
      <c r="J180" s="99">
        <f t="shared" si="6"/>
        <v>0</v>
      </c>
      <c r="K180" s="98"/>
    </row>
    <row r="181" spans="1:11" x14ac:dyDescent="0.2">
      <c r="A181" s="97">
        <v>2</v>
      </c>
      <c r="B181" s="96">
        <v>2</v>
      </c>
      <c r="C181" s="96">
        <v>8</v>
      </c>
      <c r="D181" s="96">
        <v>1</v>
      </c>
      <c r="E181" s="111" t="s">
        <v>78</v>
      </c>
      <c r="F181" s="97" t="s">
        <v>102</v>
      </c>
      <c r="G181" s="93">
        <f>'CONSOLIDADO FR'!K93</f>
        <v>0</v>
      </c>
      <c r="H181" s="93">
        <f>'CUENTA T VS'!CO77</f>
        <v>0</v>
      </c>
      <c r="I181" s="93"/>
      <c r="J181" s="93">
        <f t="shared" si="6"/>
        <v>0</v>
      </c>
      <c r="K181" s="92">
        <f>J181/$J$25</f>
        <v>0</v>
      </c>
    </row>
    <row r="182" spans="1:11" x14ac:dyDescent="0.2">
      <c r="A182" s="103">
        <v>2</v>
      </c>
      <c r="B182" s="102">
        <v>2</v>
      </c>
      <c r="C182" s="102">
        <v>8</v>
      </c>
      <c r="D182" s="102">
        <v>2</v>
      </c>
      <c r="E182" s="102"/>
      <c r="F182" s="103" t="s">
        <v>101</v>
      </c>
      <c r="G182" s="99">
        <f>SUM(G183)</f>
        <v>2224.16</v>
      </c>
      <c r="H182" s="99">
        <f>SUM(H183)</f>
        <v>8533.76</v>
      </c>
      <c r="I182" s="99">
        <f>SUM(I183)</f>
        <v>0</v>
      </c>
      <c r="J182" s="99">
        <f t="shared" si="6"/>
        <v>10757.92</v>
      </c>
      <c r="K182" s="98"/>
    </row>
    <row r="183" spans="1:11" x14ac:dyDescent="0.2">
      <c r="A183" s="97">
        <v>2</v>
      </c>
      <c r="B183" s="96">
        <v>2</v>
      </c>
      <c r="C183" s="96">
        <v>8</v>
      </c>
      <c r="D183" s="96">
        <v>2</v>
      </c>
      <c r="E183" s="111" t="s">
        <v>78</v>
      </c>
      <c r="F183" s="97" t="s">
        <v>101</v>
      </c>
      <c r="G183" s="93">
        <f>'CONSOLIDADO FR'!K95</f>
        <v>2224.16</v>
      </c>
      <c r="H183" s="93">
        <f>'CUENTA T VS'!CP77</f>
        <v>8533.76</v>
      </c>
      <c r="I183" s="93"/>
      <c r="J183" s="93">
        <f t="shared" si="6"/>
        <v>10757.92</v>
      </c>
      <c r="K183" s="92">
        <f>J183/$J$25</f>
        <v>1.4817287554082692E-3</v>
      </c>
    </row>
    <row r="184" spans="1:11" x14ac:dyDescent="0.2">
      <c r="A184" s="103">
        <v>2</v>
      </c>
      <c r="B184" s="102">
        <v>2</v>
      </c>
      <c r="C184" s="102">
        <v>8</v>
      </c>
      <c r="D184" s="102">
        <v>3</v>
      </c>
      <c r="E184" s="102"/>
      <c r="F184" s="103" t="s">
        <v>323</v>
      </c>
      <c r="G184" s="99">
        <f>SUM(G185)</f>
        <v>0</v>
      </c>
      <c r="H184" s="99">
        <f>SUM(H185)</f>
        <v>0</v>
      </c>
      <c r="I184" s="99">
        <f>SUM(I185)</f>
        <v>0</v>
      </c>
      <c r="J184" s="99">
        <f t="shared" si="6"/>
        <v>0</v>
      </c>
      <c r="K184" s="98"/>
    </row>
    <row r="185" spans="1:11" x14ac:dyDescent="0.2">
      <c r="A185" s="97">
        <v>2</v>
      </c>
      <c r="B185" s="96">
        <v>2</v>
      </c>
      <c r="C185" s="96">
        <v>8</v>
      </c>
      <c r="D185" s="96">
        <v>3</v>
      </c>
      <c r="E185" s="111" t="s">
        <v>78</v>
      </c>
      <c r="F185" s="97" t="s">
        <v>323</v>
      </c>
      <c r="G185" s="93">
        <f>'CONSOLIDADO FR'!K97</f>
        <v>0</v>
      </c>
      <c r="H185" s="93">
        <f>'CUENTA T VS'!CQ77</f>
        <v>0</v>
      </c>
      <c r="I185" s="93"/>
      <c r="J185" s="93">
        <f t="shared" si="6"/>
        <v>0</v>
      </c>
      <c r="K185" s="92">
        <f>J185/$J$25</f>
        <v>0</v>
      </c>
    </row>
    <row r="186" spans="1:11" x14ac:dyDescent="0.2">
      <c r="A186" s="103">
        <v>2</v>
      </c>
      <c r="B186" s="102">
        <v>2</v>
      </c>
      <c r="C186" s="102">
        <v>8</v>
      </c>
      <c r="D186" s="102">
        <v>4</v>
      </c>
      <c r="E186" s="102"/>
      <c r="F186" s="103" t="s">
        <v>99</v>
      </c>
      <c r="G186" s="99">
        <f>SUM(G187)</f>
        <v>0</v>
      </c>
      <c r="H186" s="99">
        <f>SUM(H187)</f>
        <v>0</v>
      </c>
      <c r="I186" s="99">
        <f>SUM(I187)</f>
        <v>0</v>
      </c>
      <c r="J186" s="99">
        <f t="shared" si="6"/>
        <v>0</v>
      </c>
      <c r="K186" s="98"/>
    </row>
    <row r="187" spans="1:11" x14ac:dyDescent="0.2">
      <c r="A187" s="97">
        <v>2</v>
      </c>
      <c r="B187" s="96">
        <v>2</v>
      </c>
      <c r="C187" s="96">
        <v>8</v>
      </c>
      <c r="D187" s="96">
        <v>4</v>
      </c>
      <c r="E187" s="111" t="s">
        <v>78</v>
      </c>
      <c r="F187" s="97" t="s">
        <v>99</v>
      </c>
      <c r="G187" s="93">
        <f>'CONSOLIDADO FR'!K99</f>
        <v>0</v>
      </c>
      <c r="H187" s="93">
        <f>'CUENTA T VS'!CR77</f>
        <v>0</v>
      </c>
      <c r="I187" s="93"/>
      <c r="J187" s="93">
        <f t="shared" si="6"/>
        <v>0</v>
      </c>
      <c r="K187" s="92">
        <f>J187/$J$25</f>
        <v>0</v>
      </c>
    </row>
    <row r="188" spans="1:11" x14ac:dyDescent="0.2">
      <c r="A188" s="103">
        <v>2</v>
      </c>
      <c r="B188" s="102">
        <v>2</v>
      </c>
      <c r="C188" s="102">
        <v>8</v>
      </c>
      <c r="D188" s="102">
        <v>5</v>
      </c>
      <c r="E188" s="102"/>
      <c r="F188" s="103" t="s">
        <v>98</v>
      </c>
      <c r="G188" s="99">
        <f>SUM(G189:G191)</f>
        <v>0</v>
      </c>
      <c r="H188" s="99">
        <f>SUM(H189:H191)</f>
        <v>0</v>
      </c>
      <c r="I188" s="99">
        <f>SUM(I189:I191)</f>
        <v>0</v>
      </c>
      <c r="J188" s="99">
        <f t="shared" si="6"/>
        <v>0</v>
      </c>
      <c r="K188" s="98"/>
    </row>
    <row r="189" spans="1:11" x14ac:dyDescent="0.2">
      <c r="A189" s="97">
        <v>2</v>
      </c>
      <c r="B189" s="96">
        <v>2</v>
      </c>
      <c r="C189" s="96">
        <v>8</v>
      </c>
      <c r="D189" s="96">
        <v>5</v>
      </c>
      <c r="E189" s="111" t="s">
        <v>78</v>
      </c>
      <c r="F189" s="97" t="s">
        <v>97</v>
      </c>
      <c r="G189" s="93">
        <f>'CONSOLIDADO FR'!K101</f>
        <v>0</v>
      </c>
      <c r="H189" s="93">
        <f>'CUENTA T VS'!CS77</f>
        <v>0</v>
      </c>
      <c r="I189" s="93"/>
      <c r="J189" s="93">
        <f t="shared" si="6"/>
        <v>0</v>
      </c>
      <c r="K189" s="92">
        <f>J189/$J$25</f>
        <v>0</v>
      </c>
    </row>
    <row r="190" spans="1:11" x14ac:dyDescent="0.2">
      <c r="A190" s="97">
        <v>2</v>
      </c>
      <c r="B190" s="96">
        <v>2</v>
      </c>
      <c r="C190" s="96">
        <v>8</v>
      </c>
      <c r="D190" s="96">
        <v>5</v>
      </c>
      <c r="E190" s="111" t="s">
        <v>77</v>
      </c>
      <c r="F190" s="97" t="s">
        <v>96</v>
      </c>
      <c r="G190" s="93">
        <f>'CONSOLIDADO FR'!K102</f>
        <v>0</v>
      </c>
      <c r="H190" s="93">
        <f>'CUENTA T VS'!CT77</f>
        <v>0</v>
      </c>
      <c r="I190" s="93"/>
      <c r="J190" s="93">
        <f t="shared" si="6"/>
        <v>0</v>
      </c>
      <c r="K190" s="92">
        <f>J190/$J$25</f>
        <v>0</v>
      </c>
    </row>
    <row r="191" spans="1:11" x14ac:dyDescent="0.2">
      <c r="A191" s="97">
        <v>2</v>
      </c>
      <c r="B191" s="96">
        <v>2</v>
      </c>
      <c r="C191" s="96">
        <v>8</v>
      </c>
      <c r="D191" s="96">
        <v>5</v>
      </c>
      <c r="E191" s="111" t="s">
        <v>198</v>
      </c>
      <c r="F191" s="97" t="s">
        <v>95</v>
      </c>
      <c r="G191" s="93">
        <f>'CONSOLIDADO FR'!K103</f>
        <v>0</v>
      </c>
      <c r="H191" s="93">
        <f>'CUENTA T VS'!CU77</f>
        <v>0</v>
      </c>
      <c r="I191" s="93"/>
      <c r="J191" s="93">
        <f t="shared" si="6"/>
        <v>0</v>
      </c>
      <c r="K191" s="92">
        <f>J191/$J$25</f>
        <v>0</v>
      </c>
    </row>
    <row r="192" spans="1:11" x14ac:dyDescent="0.2">
      <c r="A192" s="103">
        <v>2</v>
      </c>
      <c r="B192" s="102">
        <v>2</v>
      </c>
      <c r="C192" s="102">
        <v>8</v>
      </c>
      <c r="D192" s="102">
        <v>6</v>
      </c>
      <c r="E192" s="102"/>
      <c r="F192" s="103" t="s">
        <v>94</v>
      </c>
      <c r="G192" s="99">
        <f>SUM(G193:G196)</f>
        <v>0</v>
      </c>
      <c r="H192" s="99">
        <f>SUM(H193:H196)</f>
        <v>0</v>
      </c>
      <c r="I192" s="99">
        <f>SUM(I193:I196)</f>
        <v>0</v>
      </c>
      <c r="J192" s="99">
        <f t="shared" si="6"/>
        <v>0</v>
      </c>
      <c r="K192" s="98"/>
    </row>
    <row r="193" spans="1:11" x14ac:dyDescent="0.2">
      <c r="A193" s="97">
        <v>2</v>
      </c>
      <c r="B193" s="96">
        <v>2</v>
      </c>
      <c r="C193" s="96">
        <v>8</v>
      </c>
      <c r="D193" s="96">
        <v>6</v>
      </c>
      <c r="E193" s="111" t="s">
        <v>78</v>
      </c>
      <c r="F193" s="97" t="s">
        <v>322</v>
      </c>
      <c r="G193" s="93">
        <f>'CONSOLIDADO FR'!K105</f>
        <v>0</v>
      </c>
      <c r="H193" s="93">
        <f>'CUENTA T VS'!CV77</f>
        <v>0</v>
      </c>
      <c r="I193" s="93"/>
      <c r="J193" s="93">
        <f t="shared" si="6"/>
        <v>0</v>
      </c>
      <c r="K193" s="92">
        <f>J193/$J$25</f>
        <v>0</v>
      </c>
    </row>
    <row r="194" spans="1:11" x14ac:dyDescent="0.2">
      <c r="A194" s="97">
        <v>2</v>
      </c>
      <c r="B194" s="96">
        <v>2</v>
      </c>
      <c r="C194" s="96">
        <v>8</v>
      </c>
      <c r="D194" s="96">
        <v>6</v>
      </c>
      <c r="E194" s="111" t="s">
        <v>77</v>
      </c>
      <c r="F194" s="97" t="s">
        <v>92</v>
      </c>
      <c r="G194" s="93">
        <f>'CONSOLIDADO FR'!K106</f>
        <v>0</v>
      </c>
      <c r="H194" s="93">
        <f>'CUENTA T VS'!CW77</f>
        <v>0</v>
      </c>
      <c r="I194" s="93"/>
      <c r="J194" s="93">
        <f t="shared" si="6"/>
        <v>0</v>
      </c>
      <c r="K194" s="92">
        <f>J194/$J$25</f>
        <v>0</v>
      </c>
    </row>
    <row r="195" spans="1:11" x14ac:dyDescent="0.2">
      <c r="A195" s="97">
        <v>2</v>
      </c>
      <c r="B195" s="96">
        <v>2</v>
      </c>
      <c r="C195" s="96">
        <v>8</v>
      </c>
      <c r="D195" s="96">
        <v>6</v>
      </c>
      <c r="E195" s="111" t="s">
        <v>198</v>
      </c>
      <c r="F195" s="97" t="s">
        <v>321</v>
      </c>
      <c r="G195" s="93"/>
      <c r="H195" s="93">
        <f>'CUENTA T VS'!CX77</f>
        <v>0</v>
      </c>
      <c r="I195" s="93"/>
      <c r="J195" s="93">
        <f t="shared" si="6"/>
        <v>0</v>
      </c>
      <c r="K195" s="92">
        <f>J195/$J$25</f>
        <v>0</v>
      </c>
    </row>
    <row r="196" spans="1:11" x14ac:dyDescent="0.2">
      <c r="A196" s="97">
        <v>2</v>
      </c>
      <c r="B196" s="96">
        <v>2</v>
      </c>
      <c r="C196" s="96">
        <v>8</v>
      </c>
      <c r="D196" s="96">
        <v>6</v>
      </c>
      <c r="E196" s="111" t="s">
        <v>266</v>
      </c>
      <c r="F196" s="97" t="s">
        <v>320</v>
      </c>
      <c r="G196" s="93"/>
      <c r="H196" s="93">
        <f>'CUENTA T VS'!CY77</f>
        <v>0</v>
      </c>
      <c r="I196" s="93"/>
      <c r="J196" s="93">
        <f t="shared" si="6"/>
        <v>0</v>
      </c>
      <c r="K196" s="92">
        <f>J196/$J$25</f>
        <v>0</v>
      </c>
    </row>
    <row r="197" spans="1:11" x14ac:dyDescent="0.2">
      <c r="A197" s="103">
        <v>2</v>
      </c>
      <c r="B197" s="102">
        <v>2</v>
      </c>
      <c r="C197" s="102">
        <v>8</v>
      </c>
      <c r="D197" s="102">
        <v>7</v>
      </c>
      <c r="E197" s="102"/>
      <c r="F197" s="103" t="s">
        <v>319</v>
      </c>
      <c r="G197" s="99">
        <f>SUM(G198:G203)</f>
        <v>0</v>
      </c>
      <c r="H197" s="99">
        <f>SUM(H198:H203)</f>
        <v>14400</v>
      </c>
      <c r="I197" s="99">
        <f>SUM(I198:I203)</f>
        <v>0</v>
      </c>
      <c r="J197" s="99">
        <f t="shared" si="6"/>
        <v>14400</v>
      </c>
      <c r="K197" s="98"/>
    </row>
    <row r="198" spans="1:11" x14ac:dyDescent="0.2">
      <c r="A198" s="97">
        <v>2</v>
      </c>
      <c r="B198" s="96">
        <v>2</v>
      </c>
      <c r="C198" s="96">
        <v>8</v>
      </c>
      <c r="D198" s="96">
        <v>7</v>
      </c>
      <c r="E198" s="111" t="s">
        <v>78</v>
      </c>
      <c r="F198" s="120" t="s">
        <v>318</v>
      </c>
      <c r="G198" s="93"/>
      <c r="H198" s="93">
        <f>'CUENTA T VS'!CZ77</f>
        <v>0</v>
      </c>
      <c r="I198" s="93"/>
      <c r="J198" s="93">
        <f t="shared" si="6"/>
        <v>0</v>
      </c>
      <c r="K198" s="92">
        <f t="shared" ref="K198:K203" si="9">J198/$J$25</f>
        <v>0</v>
      </c>
    </row>
    <row r="199" spans="1:11" x14ac:dyDescent="0.2">
      <c r="A199" s="97">
        <v>2</v>
      </c>
      <c r="B199" s="96">
        <v>2</v>
      </c>
      <c r="C199" s="96">
        <v>8</v>
      </c>
      <c r="D199" s="96">
        <v>7</v>
      </c>
      <c r="E199" s="111" t="s">
        <v>77</v>
      </c>
      <c r="F199" s="120" t="s">
        <v>317</v>
      </c>
      <c r="G199" s="93">
        <f>'CONSOLIDADO FR'!K108</f>
        <v>0</v>
      </c>
      <c r="H199" s="93">
        <f>'CUENTA T VS'!DA77</f>
        <v>0</v>
      </c>
      <c r="I199" s="93"/>
      <c r="J199" s="93">
        <f t="shared" si="6"/>
        <v>0</v>
      </c>
      <c r="K199" s="92">
        <f t="shared" si="9"/>
        <v>0</v>
      </c>
    </row>
    <row r="200" spans="1:11" x14ac:dyDescent="0.2">
      <c r="A200" s="97">
        <v>2</v>
      </c>
      <c r="B200" s="96">
        <v>2</v>
      </c>
      <c r="C200" s="96">
        <v>8</v>
      </c>
      <c r="D200" s="96">
        <v>7</v>
      </c>
      <c r="E200" s="111" t="s">
        <v>198</v>
      </c>
      <c r="F200" s="120" t="s">
        <v>316</v>
      </c>
      <c r="G200" s="93">
        <f>'CONSOLIDADO FR'!K109</f>
        <v>0</v>
      </c>
      <c r="H200" s="93">
        <f>'CUENTA T VS'!DB77</f>
        <v>0</v>
      </c>
      <c r="I200" s="93"/>
      <c r="J200" s="93">
        <f t="shared" si="6"/>
        <v>0</v>
      </c>
      <c r="K200" s="92">
        <f t="shared" si="9"/>
        <v>0</v>
      </c>
    </row>
    <row r="201" spans="1:11" x14ac:dyDescent="0.2">
      <c r="A201" s="97">
        <v>2</v>
      </c>
      <c r="B201" s="96">
        <v>2</v>
      </c>
      <c r="C201" s="96">
        <v>8</v>
      </c>
      <c r="D201" s="96">
        <v>7</v>
      </c>
      <c r="E201" s="111" t="s">
        <v>266</v>
      </c>
      <c r="F201" s="120" t="s">
        <v>315</v>
      </c>
      <c r="G201" s="93">
        <f>'CONSOLIDADO FR'!K110</f>
        <v>0</v>
      </c>
      <c r="H201" s="93">
        <f>'CUENTA T VS'!DC77</f>
        <v>0</v>
      </c>
      <c r="I201" s="93"/>
      <c r="J201" s="93">
        <f t="shared" si="6"/>
        <v>0</v>
      </c>
      <c r="K201" s="92">
        <f t="shared" si="9"/>
        <v>0</v>
      </c>
    </row>
    <row r="202" spans="1:11" x14ac:dyDescent="0.2">
      <c r="A202" s="97">
        <v>2</v>
      </c>
      <c r="B202" s="96">
        <v>2</v>
      </c>
      <c r="C202" s="96">
        <v>8</v>
      </c>
      <c r="D202" s="96">
        <v>7</v>
      </c>
      <c r="E202" s="111" t="s">
        <v>264</v>
      </c>
      <c r="F202" s="120" t="s">
        <v>314</v>
      </c>
      <c r="G202" s="93">
        <f>'CONSOLIDADO FR'!K111</f>
        <v>0</v>
      </c>
      <c r="H202" s="93">
        <f>'CUENTA T VS'!DD77</f>
        <v>0</v>
      </c>
      <c r="I202" s="93"/>
      <c r="J202" s="93">
        <f t="shared" si="6"/>
        <v>0</v>
      </c>
      <c r="K202" s="92">
        <f t="shared" si="9"/>
        <v>0</v>
      </c>
    </row>
    <row r="203" spans="1:11" x14ac:dyDescent="0.2">
      <c r="A203" s="97">
        <v>2</v>
      </c>
      <c r="B203" s="96">
        <v>2</v>
      </c>
      <c r="C203" s="96">
        <v>8</v>
      </c>
      <c r="D203" s="96">
        <v>7</v>
      </c>
      <c r="E203" s="111" t="s">
        <v>112</v>
      </c>
      <c r="F203" s="120" t="s">
        <v>313</v>
      </c>
      <c r="G203" s="93">
        <f>'CONSOLIDADO FR'!K112</f>
        <v>0</v>
      </c>
      <c r="H203" s="93">
        <f>'CUENTA T VS'!DE77</f>
        <v>14400</v>
      </c>
      <c r="I203" s="93"/>
      <c r="J203" s="93">
        <f t="shared" si="6"/>
        <v>14400</v>
      </c>
      <c r="K203" s="92">
        <f t="shared" si="9"/>
        <v>1.9833661226221311E-3</v>
      </c>
    </row>
    <row r="204" spans="1:11" x14ac:dyDescent="0.2">
      <c r="A204" s="103">
        <v>2</v>
      </c>
      <c r="B204" s="102">
        <v>2</v>
      </c>
      <c r="C204" s="102">
        <v>8</v>
      </c>
      <c r="D204" s="102">
        <v>8</v>
      </c>
      <c r="E204" s="102"/>
      <c r="F204" s="121" t="s">
        <v>87</v>
      </c>
      <c r="G204" s="99">
        <f>SUM(G205:G207)</f>
        <v>0</v>
      </c>
      <c r="H204" s="99">
        <f>SUM(H205:H207)</f>
        <v>0</v>
      </c>
      <c r="I204" s="99">
        <f>SUM(I205:I207)</f>
        <v>0</v>
      </c>
      <c r="J204" s="99">
        <f t="shared" si="6"/>
        <v>0</v>
      </c>
      <c r="K204" s="98"/>
    </row>
    <row r="205" spans="1:11" x14ac:dyDescent="0.2">
      <c r="A205" s="97">
        <v>2</v>
      </c>
      <c r="B205" s="96">
        <v>2</v>
      </c>
      <c r="C205" s="96">
        <v>8</v>
      </c>
      <c r="D205" s="96">
        <v>8</v>
      </c>
      <c r="E205" s="111" t="s">
        <v>78</v>
      </c>
      <c r="F205" s="120" t="s">
        <v>86</v>
      </c>
      <c r="G205" s="93">
        <f>'CONSOLIDADO FR'!K114</f>
        <v>0</v>
      </c>
      <c r="H205" s="93">
        <f>'CUENTA T VS'!DF77</f>
        <v>0</v>
      </c>
      <c r="I205" s="93"/>
      <c r="J205" s="93">
        <f t="shared" si="6"/>
        <v>0</v>
      </c>
      <c r="K205" s="92">
        <f>J205/$J$25</f>
        <v>0</v>
      </c>
    </row>
    <row r="206" spans="1:11" x14ac:dyDescent="0.2">
      <c r="A206" s="97">
        <v>2</v>
      </c>
      <c r="B206" s="96">
        <v>2</v>
      </c>
      <c r="C206" s="96">
        <v>8</v>
      </c>
      <c r="D206" s="96">
        <v>8</v>
      </c>
      <c r="E206" s="111" t="s">
        <v>77</v>
      </c>
      <c r="F206" s="120" t="s">
        <v>85</v>
      </c>
      <c r="G206" s="93">
        <f>'CONSOLIDADO FR'!K115</f>
        <v>0</v>
      </c>
      <c r="H206" s="93">
        <f>'CUENTA T VS'!DG77</f>
        <v>0</v>
      </c>
      <c r="I206" s="93"/>
      <c r="J206" s="93">
        <f t="shared" si="6"/>
        <v>0</v>
      </c>
      <c r="K206" s="92">
        <f>J206/$J$25</f>
        <v>0</v>
      </c>
    </row>
    <row r="207" spans="1:11" x14ac:dyDescent="0.2">
      <c r="A207" s="97">
        <v>2</v>
      </c>
      <c r="B207" s="96">
        <v>2</v>
      </c>
      <c r="C207" s="96">
        <v>8</v>
      </c>
      <c r="D207" s="96">
        <v>8</v>
      </c>
      <c r="E207" s="111" t="s">
        <v>198</v>
      </c>
      <c r="F207" s="120" t="s">
        <v>84</v>
      </c>
      <c r="G207" s="93">
        <f>'CONSOLIDADO FR'!K116</f>
        <v>0</v>
      </c>
      <c r="H207" s="93">
        <f>'CUENTA T VS'!DH77</f>
        <v>0</v>
      </c>
      <c r="I207" s="93"/>
      <c r="J207" s="93">
        <f t="shared" si="6"/>
        <v>0</v>
      </c>
      <c r="K207" s="92">
        <f>J207/$J$25</f>
        <v>0</v>
      </c>
    </row>
    <row r="208" spans="1:11" x14ac:dyDescent="0.2">
      <c r="A208" s="117">
        <v>2</v>
      </c>
      <c r="B208" s="109">
        <v>2</v>
      </c>
      <c r="C208" s="109">
        <v>9</v>
      </c>
      <c r="D208" s="109"/>
      <c r="E208" s="109"/>
      <c r="F208" s="117" t="s">
        <v>312</v>
      </c>
      <c r="G208" s="107">
        <f t="shared" ref="G208:I208" si="10">+G209</f>
        <v>0</v>
      </c>
      <c r="H208" s="107">
        <f t="shared" si="10"/>
        <v>0</v>
      </c>
      <c r="I208" s="107">
        <f t="shared" si="10"/>
        <v>0</v>
      </c>
      <c r="J208" s="107">
        <f t="shared" si="6"/>
        <v>0</v>
      </c>
      <c r="K208" s="106"/>
    </row>
    <row r="209" spans="1:11" x14ac:dyDescent="0.2">
      <c r="A209" s="103">
        <v>2</v>
      </c>
      <c r="B209" s="102">
        <v>2</v>
      </c>
      <c r="C209" s="102">
        <v>9</v>
      </c>
      <c r="D209" s="102">
        <v>2</v>
      </c>
      <c r="E209" s="102"/>
      <c r="F209" s="103" t="s">
        <v>82</v>
      </c>
      <c r="G209" s="99">
        <f>G210+G211</f>
        <v>0</v>
      </c>
      <c r="H209" s="99">
        <f t="shared" ref="H209:I209" si="11">H210+H211</f>
        <v>0</v>
      </c>
      <c r="I209" s="99">
        <f t="shared" si="11"/>
        <v>0</v>
      </c>
      <c r="J209" s="99">
        <f t="shared" si="6"/>
        <v>0</v>
      </c>
      <c r="K209" s="98"/>
    </row>
    <row r="210" spans="1:11" x14ac:dyDescent="0.2">
      <c r="A210" s="97">
        <v>2</v>
      </c>
      <c r="B210" s="96">
        <v>2</v>
      </c>
      <c r="C210" s="96">
        <v>9</v>
      </c>
      <c r="D210" s="96">
        <v>2</v>
      </c>
      <c r="E210" s="111" t="s">
        <v>78</v>
      </c>
      <c r="F210" s="120" t="s">
        <v>550</v>
      </c>
      <c r="G210" s="93">
        <f>'CONSOLIDADO FR'!K119</f>
        <v>0</v>
      </c>
      <c r="H210" s="93">
        <f>'CUENTA T VS'!DI77</f>
        <v>0</v>
      </c>
      <c r="I210" s="93"/>
      <c r="J210" s="93">
        <f t="shared" si="6"/>
        <v>0</v>
      </c>
      <c r="K210" s="92">
        <f>J210/$J$25</f>
        <v>0</v>
      </c>
    </row>
    <row r="211" spans="1:11" x14ac:dyDescent="0.2">
      <c r="A211" s="97">
        <v>2</v>
      </c>
      <c r="B211" s="96">
        <v>2</v>
      </c>
      <c r="C211" s="96">
        <v>9</v>
      </c>
      <c r="D211" s="96">
        <v>2</v>
      </c>
      <c r="E211" s="111" t="s">
        <v>198</v>
      </c>
      <c r="F211" s="120" t="s">
        <v>551</v>
      </c>
      <c r="G211" s="93">
        <f>'CONSOLIDADO FR'!K120</f>
        <v>0</v>
      </c>
      <c r="H211" s="93">
        <f>'CUENTA T VS'!DJ77</f>
        <v>0</v>
      </c>
      <c r="I211" s="93"/>
      <c r="J211" s="93">
        <f t="shared" si="6"/>
        <v>0</v>
      </c>
      <c r="K211" s="92">
        <f>J211/$J$25</f>
        <v>0</v>
      </c>
    </row>
    <row r="212" spans="1:11" x14ac:dyDescent="0.2">
      <c r="A212" s="110">
        <v>2</v>
      </c>
      <c r="B212" s="109">
        <v>3</v>
      </c>
      <c r="C212" s="109"/>
      <c r="D212" s="109"/>
      <c r="E212" s="109"/>
      <c r="F212" s="117" t="s">
        <v>311</v>
      </c>
      <c r="G212" s="107">
        <f>G213+G225+G232+G245+G250+G261+G286+G303+G308</f>
        <v>1486607.9800000002</v>
      </c>
      <c r="H212" s="107">
        <f>H213+H225+H232+H245+H250+H261+H286+H303+H308</f>
        <v>4530717.46</v>
      </c>
      <c r="I212" s="107">
        <f>I213+I225+I232+I245+I250+I261+I286+I303+I308</f>
        <v>0</v>
      </c>
      <c r="J212" s="107">
        <f t="shared" si="6"/>
        <v>6017325.4400000004</v>
      </c>
      <c r="K212" s="106">
        <f>J212/$J$25</f>
        <v>0.82878884906168826</v>
      </c>
    </row>
    <row r="213" spans="1:11" x14ac:dyDescent="0.2">
      <c r="A213" s="110">
        <v>2</v>
      </c>
      <c r="B213" s="109">
        <v>3</v>
      </c>
      <c r="C213" s="109">
        <v>1</v>
      </c>
      <c r="D213" s="109"/>
      <c r="E213" s="109"/>
      <c r="F213" s="117" t="s">
        <v>310</v>
      </c>
      <c r="G213" s="107">
        <f>+G214+G217+G219+G223</f>
        <v>0</v>
      </c>
      <c r="H213" s="107">
        <f>+H214+H217+H219+H223</f>
        <v>186155</v>
      </c>
      <c r="I213" s="107">
        <f>+I214+I217+I219+I223</f>
        <v>0</v>
      </c>
      <c r="J213" s="107">
        <f t="shared" si="6"/>
        <v>186155</v>
      </c>
      <c r="K213" s="106"/>
    </row>
    <row r="214" spans="1:11" x14ac:dyDescent="0.2">
      <c r="A214" s="105">
        <v>2</v>
      </c>
      <c r="B214" s="102">
        <v>3</v>
      </c>
      <c r="C214" s="102">
        <v>1</v>
      </c>
      <c r="D214" s="102">
        <v>1</v>
      </c>
      <c r="E214" s="101"/>
      <c r="F214" s="103" t="s">
        <v>79</v>
      </c>
      <c r="G214" s="99">
        <f>SUM(G215:G216)</f>
        <v>0</v>
      </c>
      <c r="H214" s="99">
        <f>SUM(H215:H216)</f>
        <v>145355</v>
      </c>
      <c r="I214" s="99">
        <f>SUM(I215:I216)</f>
        <v>0</v>
      </c>
      <c r="J214" s="99">
        <f t="shared" si="6"/>
        <v>145355</v>
      </c>
      <c r="K214" s="98"/>
    </row>
    <row r="215" spans="1:11" x14ac:dyDescent="0.2">
      <c r="A215" s="104">
        <v>2</v>
      </c>
      <c r="B215" s="96">
        <v>3</v>
      </c>
      <c r="C215" s="96">
        <v>1</v>
      </c>
      <c r="D215" s="96">
        <v>1</v>
      </c>
      <c r="E215" s="111" t="s">
        <v>78</v>
      </c>
      <c r="F215" s="97" t="s">
        <v>79</v>
      </c>
      <c r="G215" s="93">
        <f>'CONSOLIDADO FR'!K124</f>
        <v>0</v>
      </c>
      <c r="H215" s="93">
        <f>'CUENTA T VS'!DK77</f>
        <v>145355</v>
      </c>
      <c r="I215" s="94"/>
      <c r="J215" s="93">
        <f t="shared" si="6"/>
        <v>145355</v>
      </c>
      <c r="K215" s="92">
        <f>J215/$J$25</f>
        <v>2.0020290469009713E-2</v>
      </c>
    </row>
    <row r="216" spans="1:11" x14ac:dyDescent="0.2">
      <c r="A216" s="104">
        <v>2</v>
      </c>
      <c r="B216" s="96">
        <v>3</v>
      </c>
      <c r="C216" s="96">
        <v>1</v>
      </c>
      <c r="D216" s="96">
        <v>1</v>
      </c>
      <c r="E216" s="111" t="s">
        <v>77</v>
      </c>
      <c r="F216" s="97" t="s">
        <v>309</v>
      </c>
      <c r="G216" s="94"/>
      <c r="H216" s="93">
        <f>'CUENTA T VS'!DL77</f>
        <v>0</v>
      </c>
      <c r="I216" s="94"/>
      <c r="J216" s="93">
        <f t="shared" si="6"/>
        <v>0</v>
      </c>
      <c r="K216" s="92">
        <f>J216/$J$25</f>
        <v>0</v>
      </c>
    </row>
    <row r="217" spans="1:11" x14ac:dyDescent="0.2">
      <c r="A217" s="105">
        <v>2</v>
      </c>
      <c r="B217" s="102">
        <v>3</v>
      </c>
      <c r="C217" s="102">
        <v>1</v>
      </c>
      <c r="D217" s="102">
        <v>2</v>
      </c>
      <c r="E217" s="101"/>
      <c r="F217" s="103" t="s">
        <v>308</v>
      </c>
      <c r="G217" s="99">
        <f>SUM(G218)</f>
        <v>0</v>
      </c>
      <c r="H217" s="99">
        <f>SUM(H218)</f>
        <v>0</v>
      </c>
      <c r="I217" s="99">
        <f>SUM(I218)</f>
        <v>0</v>
      </c>
      <c r="J217" s="99">
        <f t="shared" si="6"/>
        <v>0</v>
      </c>
      <c r="K217" s="98"/>
    </row>
    <row r="218" spans="1:11" x14ac:dyDescent="0.2">
      <c r="A218" s="104">
        <v>2</v>
      </c>
      <c r="B218" s="96">
        <v>3</v>
      </c>
      <c r="C218" s="96">
        <v>1</v>
      </c>
      <c r="D218" s="96">
        <v>2</v>
      </c>
      <c r="E218" s="111" t="s">
        <v>78</v>
      </c>
      <c r="F218" s="97" t="s">
        <v>308</v>
      </c>
      <c r="G218" s="94"/>
      <c r="H218" s="93">
        <f>'CUENTA T VS'!DM77</f>
        <v>0</v>
      </c>
      <c r="I218" s="94"/>
      <c r="J218" s="93">
        <f t="shared" si="6"/>
        <v>0</v>
      </c>
      <c r="K218" s="92">
        <f>J218/$J$25</f>
        <v>0</v>
      </c>
    </row>
    <row r="219" spans="1:11" x14ac:dyDescent="0.2">
      <c r="A219" s="105">
        <v>2</v>
      </c>
      <c r="B219" s="102">
        <v>3</v>
      </c>
      <c r="C219" s="102">
        <v>1</v>
      </c>
      <c r="D219" s="102">
        <v>3</v>
      </c>
      <c r="E219" s="102"/>
      <c r="F219" s="103" t="s">
        <v>307</v>
      </c>
      <c r="G219" s="99">
        <f>SUM(G220:G222)</f>
        <v>0</v>
      </c>
      <c r="H219" s="99">
        <f>SUM(H220:H222)</f>
        <v>40800</v>
      </c>
      <c r="I219" s="99">
        <f>SUM(I220:I222)</f>
        <v>0</v>
      </c>
      <c r="J219" s="99">
        <f t="shared" ref="J219:J282" si="12">SUM(G219:I219)</f>
        <v>40800</v>
      </c>
      <c r="K219" s="98"/>
    </row>
    <row r="220" spans="1:11" x14ac:dyDescent="0.2">
      <c r="A220" s="104">
        <v>2</v>
      </c>
      <c r="B220" s="96">
        <v>3</v>
      </c>
      <c r="C220" s="96">
        <v>1</v>
      </c>
      <c r="D220" s="96">
        <v>3</v>
      </c>
      <c r="E220" s="111" t="s">
        <v>78</v>
      </c>
      <c r="F220" s="97" t="s">
        <v>306</v>
      </c>
      <c r="G220" s="93"/>
      <c r="H220" s="93">
        <f>'CUENTA T VS'!DN77</f>
        <v>0</v>
      </c>
      <c r="I220" s="94"/>
      <c r="J220" s="93">
        <f t="shared" si="12"/>
        <v>0</v>
      </c>
      <c r="K220" s="92">
        <f>J220/$J$25</f>
        <v>0</v>
      </c>
    </row>
    <row r="221" spans="1:11" x14ac:dyDescent="0.2">
      <c r="A221" s="104">
        <v>2</v>
      </c>
      <c r="B221" s="96">
        <v>3</v>
      </c>
      <c r="C221" s="96">
        <v>1</v>
      </c>
      <c r="D221" s="96">
        <v>3</v>
      </c>
      <c r="E221" s="111" t="s">
        <v>77</v>
      </c>
      <c r="F221" s="97" t="s">
        <v>305</v>
      </c>
      <c r="G221" s="93"/>
      <c r="H221" s="93">
        <f>'CUENTA T VS'!DO77</f>
        <v>40800</v>
      </c>
      <c r="I221" s="94"/>
      <c r="J221" s="93">
        <f t="shared" si="12"/>
        <v>40800</v>
      </c>
      <c r="K221" s="92">
        <f>J221/$J$25</f>
        <v>5.6195373474293717E-3</v>
      </c>
    </row>
    <row r="222" spans="1:11" x14ac:dyDescent="0.2">
      <c r="A222" s="104">
        <v>2</v>
      </c>
      <c r="B222" s="96">
        <v>3</v>
      </c>
      <c r="C222" s="96">
        <v>1</v>
      </c>
      <c r="D222" s="96">
        <v>3</v>
      </c>
      <c r="E222" s="111" t="s">
        <v>198</v>
      </c>
      <c r="F222" s="97" t="s">
        <v>304</v>
      </c>
      <c r="G222" s="94"/>
      <c r="H222" s="93">
        <f>'CUENTA T VS'!DP77</f>
        <v>0</v>
      </c>
      <c r="I222" s="94"/>
      <c r="J222" s="93">
        <f t="shared" si="12"/>
        <v>0</v>
      </c>
      <c r="K222" s="92">
        <f>J222/$J$25</f>
        <v>0</v>
      </c>
    </row>
    <row r="223" spans="1:11" x14ac:dyDescent="0.2">
      <c r="A223" s="105">
        <v>2</v>
      </c>
      <c r="B223" s="102">
        <v>3</v>
      </c>
      <c r="C223" s="102">
        <v>1</v>
      </c>
      <c r="D223" s="102">
        <v>4</v>
      </c>
      <c r="E223" s="102"/>
      <c r="F223" s="103" t="s">
        <v>303</v>
      </c>
      <c r="G223" s="99">
        <f>SUM(G224)</f>
        <v>0</v>
      </c>
      <c r="H223" s="99">
        <f>SUM(H224)</f>
        <v>0</v>
      </c>
      <c r="I223" s="99">
        <f>SUM(I224)</f>
        <v>0</v>
      </c>
      <c r="J223" s="99">
        <f t="shared" si="12"/>
        <v>0</v>
      </c>
      <c r="K223" s="98"/>
    </row>
    <row r="224" spans="1:11" x14ac:dyDescent="0.2">
      <c r="A224" s="104">
        <v>2</v>
      </c>
      <c r="B224" s="96">
        <v>3</v>
      </c>
      <c r="C224" s="96">
        <v>1</v>
      </c>
      <c r="D224" s="96">
        <v>4</v>
      </c>
      <c r="E224" s="111" t="s">
        <v>78</v>
      </c>
      <c r="F224" s="97" t="s">
        <v>303</v>
      </c>
      <c r="G224" s="93">
        <f>'CONSOLIDADO FR'!K126</f>
        <v>0</v>
      </c>
      <c r="H224" s="93">
        <f>'CUENTA T VS'!DQ77</f>
        <v>0</v>
      </c>
      <c r="I224" s="93"/>
      <c r="J224" s="93">
        <f t="shared" si="12"/>
        <v>0</v>
      </c>
      <c r="K224" s="92">
        <f>J224/$J$25</f>
        <v>0</v>
      </c>
    </row>
    <row r="225" spans="1:11" x14ac:dyDescent="0.2">
      <c r="A225" s="110">
        <v>2</v>
      </c>
      <c r="B225" s="109">
        <v>3</v>
      </c>
      <c r="C225" s="109">
        <v>2</v>
      </c>
      <c r="D225" s="109"/>
      <c r="E225" s="116"/>
      <c r="F225" s="117" t="s">
        <v>302</v>
      </c>
      <c r="G225" s="107">
        <f>+G226+G228+G230</f>
        <v>0</v>
      </c>
      <c r="H225" s="107">
        <f>+H226+H228+H230</f>
        <v>132795</v>
      </c>
      <c r="I225" s="107">
        <f>+I226+I228+I230</f>
        <v>0</v>
      </c>
      <c r="J225" s="107">
        <f t="shared" si="12"/>
        <v>132795</v>
      </c>
      <c r="K225" s="106"/>
    </row>
    <row r="226" spans="1:11" x14ac:dyDescent="0.2">
      <c r="A226" s="105">
        <v>2</v>
      </c>
      <c r="B226" s="102">
        <v>3</v>
      </c>
      <c r="C226" s="102">
        <v>2</v>
      </c>
      <c r="D226" s="102">
        <v>1</v>
      </c>
      <c r="E226" s="102"/>
      <c r="F226" s="103" t="s">
        <v>75</v>
      </c>
      <c r="G226" s="99">
        <f>SUM(G227)</f>
        <v>0</v>
      </c>
      <c r="H226" s="99">
        <f>SUM(H227)</f>
        <v>2464</v>
      </c>
      <c r="I226" s="99">
        <f>SUM(I227)</f>
        <v>0</v>
      </c>
      <c r="J226" s="99">
        <f t="shared" si="12"/>
        <v>2464</v>
      </c>
      <c r="K226" s="98"/>
    </row>
    <row r="227" spans="1:11" x14ac:dyDescent="0.2">
      <c r="A227" s="104">
        <v>2</v>
      </c>
      <c r="B227" s="96">
        <v>3</v>
      </c>
      <c r="C227" s="96">
        <v>2</v>
      </c>
      <c r="D227" s="96">
        <v>1</v>
      </c>
      <c r="E227" s="111" t="s">
        <v>78</v>
      </c>
      <c r="F227" s="97" t="s">
        <v>75</v>
      </c>
      <c r="G227" s="93">
        <f>'CONSOLIDADO FR'!K129</f>
        <v>0</v>
      </c>
      <c r="H227" s="93">
        <f>'CUENTA T VS'!DR77</f>
        <v>2464</v>
      </c>
      <c r="I227" s="93"/>
      <c r="J227" s="93">
        <f t="shared" si="12"/>
        <v>2464</v>
      </c>
      <c r="K227" s="92">
        <f>J227/$J$25</f>
        <v>3.3937598098200911E-4</v>
      </c>
    </row>
    <row r="228" spans="1:11" x14ac:dyDescent="0.2">
      <c r="A228" s="105">
        <v>2</v>
      </c>
      <c r="B228" s="102">
        <v>3</v>
      </c>
      <c r="C228" s="102">
        <v>2</v>
      </c>
      <c r="D228" s="102">
        <v>2</v>
      </c>
      <c r="E228" s="102"/>
      <c r="F228" s="103" t="s">
        <v>74</v>
      </c>
      <c r="G228" s="99">
        <f>SUM(G229)</f>
        <v>0</v>
      </c>
      <c r="H228" s="99">
        <f>SUM(H229)</f>
        <v>23836</v>
      </c>
      <c r="I228" s="99">
        <f>SUM(I229)</f>
        <v>0</v>
      </c>
      <c r="J228" s="99">
        <f t="shared" si="12"/>
        <v>23836</v>
      </c>
      <c r="K228" s="98"/>
    </row>
    <row r="229" spans="1:11" x14ac:dyDescent="0.2">
      <c r="A229" s="104">
        <v>2</v>
      </c>
      <c r="B229" s="96">
        <v>3</v>
      </c>
      <c r="C229" s="96">
        <v>2</v>
      </c>
      <c r="D229" s="96">
        <v>2</v>
      </c>
      <c r="E229" s="111" t="s">
        <v>78</v>
      </c>
      <c r="F229" s="97" t="s">
        <v>74</v>
      </c>
      <c r="G229" s="93">
        <f>'CONSOLIDADO FR'!K131</f>
        <v>0</v>
      </c>
      <c r="H229" s="93">
        <f>'CUENTA T VS'!DS77</f>
        <v>23836</v>
      </c>
      <c r="I229" s="94"/>
      <c r="J229" s="93">
        <f t="shared" si="12"/>
        <v>23836</v>
      </c>
      <c r="K229" s="92">
        <f>J229/$J$25</f>
        <v>3.2830218679736887E-3</v>
      </c>
    </row>
    <row r="230" spans="1:11" x14ac:dyDescent="0.2">
      <c r="A230" s="105">
        <v>2</v>
      </c>
      <c r="B230" s="102">
        <v>3</v>
      </c>
      <c r="C230" s="102">
        <v>2</v>
      </c>
      <c r="D230" s="102">
        <v>3</v>
      </c>
      <c r="E230" s="102"/>
      <c r="F230" s="103" t="s">
        <v>73</v>
      </c>
      <c r="G230" s="99">
        <f>SUM(G231)</f>
        <v>0</v>
      </c>
      <c r="H230" s="99">
        <f>SUM(H231)</f>
        <v>106495</v>
      </c>
      <c r="I230" s="99">
        <f>SUM(I231)</f>
        <v>0</v>
      </c>
      <c r="J230" s="99">
        <f t="shared" si="12"/>
        <v>106495</v>
      </c>
      <c r="K230" s="98"/>
    </row>
    <row r="231" spans="1:11" x14ac:dyDescent="0.2">
      <c r="A231" s="104">
        <v>2</v>
      </c>
      <c r="B231" s="96">
        <v>3</v>
      </c>
      <c r="C231" s="96">
        <v>2</v>
      </c>
      <c r="D231" s="96">
        <v>3</v>
      </c>
      <c r="E231" s="111" t="s">
        <v>78</v>
      </c>
      <c r="F231" s="97" t="s">
        <v>73</v>
      </c>
      <c r="G231" s="93">
        <f>'CONSOLIDADO FR'!K133</f>
        <v>0</v>
      </c>
      <c r="H231" s="93">
        <f>'CUENTA T VS'!DT77</f>
        <v>106495</v>
      </c>
      <c r="I231" s="94"/>
      <c r="J231" s="93">
        <f t="shared" si="12"/>
        <v>106495</v>
      </c>
      <c r="K231" s="92">
        <f>J231/$J$25</f>
        <v>1.4667956613100268E-2</v>
      </c>
    </row>
    <row r="232" spans="1:11" x14ac:dyDescent="0.2">
      <c r="A232" s="110">
        <v>2</v>
      </c>
      <c r="B232" s="109">
        <v>3</v>
      </c>
      <c r="C232" s="109">
        <v>3</v>
      </c>
      <c r="D232" s="109"/>
      <c r="E232" s="116"/>
      <c r="F232" s="117" t="s">
        <v>301</v>
      </c>
      <c r="G232" s="107">
        <f>+G233+G235+G237+G239+G241+G243</f>
        <v>0</v>
      </c>
      <c r="H232" s="107">
        <f>+H233+H235+H237+H239+H241+H243</f>
        <v>4200</v>
      </c>
      <c r="I232" s="107">
        <f>+I233+I235+I237+I239+I241+I243</f>
        <v>0</v>
      </c>
      <c r="J232" s="107">
        <f t="shared" si="12"/>
        <v>4200</v>
      </c>
      <c r="K232" s="106"/>
    </row>
    <row r="233" spans="1:11" x14ac:dyDescent="0.2">
      <c r="A233" s="105">
        <v>2</v>
      </c>
      <c r="B233" s="102">
        <v>3</v>
      </c>
      <c r="C233" s="102">
        <v>3</v>
      </c>
      <c r="D233" s="102">
        <v>1</v>
      </c>
      <c r="E233" s="102"/>
      <c r="F233" s="103" t="s">
        <v>71</v>
      </c>
      <c r="G233" s="99">
        <f>SUM(G234)</f>
        <v>0</v>
      </c>
      <c r="H233" s="99">
        <f>SUM(H234)</f>
        <v>0</v>
      </c>
      <c r="I233" s="99">
        <f>SUM(I234)</f>
        <v>0</v>
      </c>
      <c r="J233" s="99">
        <f t="shared" si="12"/>
        <v>0</v>
      </c>
      <c r="K233" s="98"/>
    </row>
    <row r="234" spans="1:11" x14ac:dyDescent="0.2">
      <c r="A234" s="104">
        <v>2</v>
      </c>
      <c r="B234" s="96">
        <v>3</v>
      </c>
      <c r="C234" s="96">
        <v>3</v>
      </c>
      <c r="D234" s="96">
        <v>1</v>
      </c>
      <c r="E234" s="111" t="s">
        <v>78</v>
      </c>
      <c r="F234" s="97" t="s">
        <v>71</v>
      </c>
      <c r="G234" s="94">
        <f>'CONSOLIDADO FR'!K136</f>
        <v>0</v>
      </c>
      <c r="H234" s="93">
        <f>'CUENTA T VS'!DU77</f>
        <v>0</v>
      </c>
      <c r="I234" s="94"/>
      <c r="J234" s="93">
        <f t="shared" si="12"/>
        <v>0</v>
      </c>
      <c r="K234" s="92">
        <f>J234/$J$25</f>
        <v>0</v>
      </c>
    </row>
    <row r="235" spans="1:11" x14ac:dyDescent="0.2">
      <c r="A235" s="105">
        <v>2</v>
      </c>
      <c r="B235" s="102">
        <v>3</v>
      </c>
      <c r="C235" s="102">
        <v>3</v>
      </c>
      <c r="D235" s="102">
        <v>2</v>
      </c>
      <c r="E235" s="102"/>
      <c r="F235" s="103" t="s">
        <v>575</v>
      </c>
      <c r="G235" s="99">
        <f>SUM(G236)</f>
        <v>0</v>
      </c>
      <c r="H235" s="99">
        <f>SUM(H236)</f>
        <v>4200</v>
      </c>
      <c r="I235" s="99">
        <f>SUM(I236)</f>
        <v>0</v>
      </c>
      <c r="J235" s="99">
        <f t="shared" si="12"/>
        <v>4200</v>
      </c>
      <c r="K235" s="98"/>
    </row>
    <row r="236" spans="1:11" x14ac:dyDescent="0.2">
      <c r="A236" s="104">
        <v>2</v>
      </c>
      <c r="B236" s="96">
        <v>3</v>
      </c>
      <c r="C236" s="96">
        <v>3</v>
      </c>
      <c r="D236" s="96">
        <v>2</v>
      </c>
      <c r="E236" s="111" t="s">
        <v>78</v>
      </c>
      <c r="F236" s="97" t="s">
        <v>575</v>
      </c>
      <c r="G236" s="93">
        <f>'CONSOLIDADO FR'!K138</f>
        <v>0</v>
      </c>
      <c r="H236" s="93">
        <f>'CUENTA T VS'!DV77</f>
        <v>4200</v>
      </c>
      <c r="I236" s="93"/>
      <c r="J236" s="93">
        <f t="shared" si="12"/>
        <v>4200</v>
      </c>
      <c r="K236" s="92">
        <f>J236/$J$25</f>
        <v>5.7848178576478824E-4</v>
      </c>
    </row>
    <row r="237" spans="1:11" x14ac:dyDescent="0.2">
      <c r="A237" s="105">
        <v>2</v>
      </c>
      <c r="B237" s="102">
        <v>3</v>
      </c>
      <c r="C237" s="102">
        <v>3</v>
      </c>
      <c r="D237" s="102">
        <v>3</v>
      </c>
      <c r="E237" s="102"/>
      <c r="F237" s="103" t="s">
        <v>70</v>
      </c>
      <c r="G237" s="99">
        <f>SUM(G238)</f>
        <v>0</v>
      </c>
      <c r="H237" s="99">
        <f>SUM(H238)</f>
        <v>0</v>
      </c>
      <c r="I237" s="99">
        <f>SUM(I238)</f>
        <v>0</v>
      </c>
      <c r="J237" s="99">
        <f t="shared" si="12"/>
        <v>0</v>
      </c>
      <c r="K237" s="98"/>
    </row>
    <row r="238" spans="1:11" x14ac:dyDescent="0.2">
      <c r="A238" s="104">
        <v>2</v>
      </c>
      <c r="B238" s="96">
        <v>3</v>
      </c>
      <c r="C238" s="96">
        <v>3</v>
      </c>
      <c r="D238" s="96">
        <v>3</v>
      </c>
      <c r="E238" s="111" t="s">
        <v>78</v>
      </c>
      <c r="F238" s="97" t="s">
        <v>70</v>
      </c>
      <c r="G238" s="93">
        <f>'CONSOLIDADO FR'!K140</f>
        <v>0</v>
      </c>
      <c r="H238" s="93">
        <f>'CUENTA T VS'!DW77</f>
        <v>0</v>
      </c>
      <c r="I238" s="93"/>
      <c r="J238" s="93">
        <f t="shared" si="12"/>
        <v>0</v>
      </c>
      <c r="K238" s="92">
        <f>J238/$J$25</f>
        <v>0</v>
      </c>
    </row>
    <row r="239" spans="1:11" x14ac:dyDescent="0.2">
      <c r="A239" s="105">
        <v>2</v>
      </c>
      <c r="B239" s="102">
        <v>3</v>
      </c>
      <c r="C239" s="102">
        <v>3</v>
      </c>
      <c r="D239" s="102">
        <v>4</v>
      </c>
      <c r="E239" s="102"/>
      <c r="F239" s="103" t="s">
        <v>69</v>
      </c>
      <c r="G239" s="99">
        <f>SUM(G240)</f>
        <v>0</v>
      </c>
      <c r="H239" s="99">
        <f>SUM(H240)</f>
        <v>0</v>
      </c>
      <c r="I239" s="99">
        <f>SUM(I240)</f>
        <v>0</v>
      </c>
      <c r="J239" s="99">
        <f t="shared" si="12"/>
        <v>0</v>
      </c>
      <c r="K239" s="98"/>
    </row>
    <row r="240" spans="1:11" x14ac:dyDescent="0.2">
      <c r="A240" s="104">
        <v>2</v>
      </c>
      <c r="B240" s="96">
        <v>3</v>
      </c>
      <c r="C240" s="96">
        <v>3</v>
      </c>
      <c r="D240" s="96">
        <v>4</v>
      </c>
      <c r="E240" s="111" t="s">
        <v>78</v>
      </c>
      <c r="F240" s="97" t="s">
        <v>69</v>
      </c>
      <c r="G240" s="93">
        <f>'CONSOLIDADO FR'!K142</f>
        <v>0</v>
      </c>
      <c r="H240" s="93">
        <f>'CUENTA T VS'!DX77</f>
        <v>0</v>
      </c>
      <c r="I240" s="93"/>
      <c r="J240" s="93">
        <f t="shared" si="12"/>
        <v>0</v>
      </c>
      <c r="K240" s="92">
        <f>J240/$J$25</f>
        <v>0</v>
      </c>
    </row>
    <row r="241" spans="1:11" x14ac:dyDescent="0.2">
      <c r="A241" s="105">
        <v>2</v>
      </c>
      <c r="B241" s="102">
        <v>3</v>
      </c>
      <c r="C241" s="102">
        <v>3</v>
      </c>
      <c r="D241" s="102">
        <v>5</v>
      </c>
      <c r="E241" s="102"/>
      <c r="F241" s="103" t="s">
        <v>300</v>
      </c>
      <c r="G241" s="99">
        <f>SUM(G242)</f>
        <v>0</v>
      </c>
      <c r="H241" s="99">
        <f>SUM(H242)</f>
        <v>0</v>
      </c>
      <c r="I241" s="99">
        <f>SUM(I242)</f>
        <v>0</v>
      </c>
      <c r="J241" s="99">
        <f t="shared" si="12"/>
        <v>0</v>
      </c>
      <c r="K241" s="98"/>
    </row>
    <row r="242" spans="1:11" x14ac:dyDescent="0.2">
      <c r="A242" s="104">
        <v>2</v>
      </c>
      <c r="B242" s="96">
        <v>3</v>
      </c>
      <c r="C242" s="96">
        <v>3</v>
      </c>
      <c r="D242" s="96">
        <v>5</v>
      </c>
      <c r="E242" s="111" t="s">
        <v>78</v>
      </c>
      <c r="F242" s="97" t="s">
        <v>300</v>
      </c>
      <c r="G242" s="93">
        <f>'CONSOLIDADO FR'!K144</f>
        <v>0</v>
      </c>
      <c r="H242" s="93">
        <f>'CUENTA T VS'!DY77</f>
        <v>0</v>
      </c>
      <c r="I242" s="93"/>
      <c r="J242" s="93">
        <f t="shared" si="12"/>
        <v>0</v>
      </c>
      <c r="K242" s="92">
        <f>J242/$J$25</f>
        <v>0</v>
      </c>
    </row>
    <row r="243" spans="1:11" x14ac:dyDescent="0.2">
      <c r="A243" s="105">
        <v>2</v>
      </c>
      <c r="B243" s="102">
        <v>3</v>
      </c>
      <c r="C243" s="102">
        <v>3</v>
      </c>
      <c r="D243" s="102">
        <v>6</v>
      </c>
      <c r="E243" s="102"/>
      <c r="F243" s="103" t="s">
        <v>299</v>
      </c>
      <c r="G243" s="99">
        <f>SUM(G244)</f>
        <v>0</v>
      </c>
      <c r="H243" s="99">
        <f>SUM(H244)</f>
        <v>0</v>
      </c>
      <c r="I243" s="99">
        <f>SUM(I244)</f>
        <v>0</v>
      </c>
      <c r="J243" s="99">
        <f t="shared" si="12"/>
        <v>0</v>
      </c>
      <c r="K243" s="98"/>
    </row>
    <row r="244" spans="1:11" x14ac:dyDescent="0.2">
      <c r="A244" s="104">
        <v>2</v>
      </c>
      <c r="B244" s="96">
        <v>3</v>
      </c>
      <c r="C244" s="96">
        <v>3</v>
      </c>
      <c r="D244" s="96">
        <v>6</v>
      </c>
      <c r="E244" s="111" t="s">
        <v>78</v>
      </c>
      <c r="F244" s="97" t="s">
        <v>299</v>
      </c>
      <c r="G244" s="93"/>
      <c r="H244" s="93">
        <f>'CUENTA T VS'!DZ77</f>
        <v>0</v>
      </c>
      <c r="I244" s="93"/>
      <c r="J244" s="93">
        <f t="shared" si="12"/>
        <v>0</v>
      </c>
      <c r="K244" s="92">
        <f>J244/$J$25</f>
        <v>0</v>
      </c>
    </row>
    <row r="245" spans="1:11" x14ac:dyDescent="0.2">
      <c r="A245" s="110">
        <v>2</v>
      </c>
      <c r="B245" s="109">
        <v>3</v>
      </c>
      <c r="C245" s="109">
        <v>4</v>
      </c>
      <c r="D245" s="109"/>
      <c r="E245" s="116"/>
      <c r="F245" s="117" t="s">
        <v>298</v>
      </c>
      <c r="G245" s="107">
        <f>+G246+G248</f>
        <v>1410</v>
      </c>
      <c r="H245" s="107">
        <f>+H246+H248</f>
        <v>862707.99</v>
      </c>
      <c r="I245" s="107">
        <f>+I246+I248</f>
        <v>0</v>
      </c>
      <c r="J245" s="107">
        <f t="shared" si="12"/>
        <v>864117.99</v>
      </c>
      <c r="K245" s="106"/>
    </row>
    <row r="246" spans="1:11" x14ac:dyDescent="0.2">
      <c r="A246" s="105">
        <v>2</v>
      </c>
      <c r="B246" s="102">
        <v>3</v>
      </c>
      <c r="C246" s="102">
        <v>4</v>
      </c>
      <c r="D246" s="102">
        <v>1</v>
      </c>
      <c r="E246" s="102"/>
      <c r="F246" s="103" t="s">
        <v>66</v>
      </c>
      <c r="G246" s="99">
        <f>SUM(G247)</f>
        <v>1410</v>
      </c>
      <c r="H246" s="99">
        <f>SUM(H247)</f>
        <v>862707.99</v>
      </c>
      <c r="I246" s="99">
        <f>SUM(I247)</f>
        <v>0</v>
      </c>
      <c r="J246" s="99">
        <f t="shared" si="12"/>
        <v>864117.99</v>
      </c>
      <c r="K246" s="98"/>
    </row>
    <row r="247" spans="1:11" x14ac:dyDescent="0.2">
      <c r="A247" s="104">
        <v>2</v>
      </c>
      <c r="B247" s="96">
        <v>3</v>
      </c>
      <c r="C247" s="96">
        <v>4</v>
      </c>
      <c r="D247" s="96">
        <v>1</v>
      </c>
      <c r="E247" s="111" t="s">
        <v>78</v>
      </c>
      <c r="F247" s="97" t="s">
        <v>66</v>
      </c>
      <c r="G247" s="93">
        <f>'CONSOLIDADO FR'!K147</f>
        <v>1410</v>
      </c>
      <c r="H247" s="93">
        <f>'CUENTA T VS'!EA77</f>
        <v>862707.99</v>
      </c>
      <c r="I247" s="93"/>
      <c r="J247" s="93">
        <f t="shared" si="12"/>
        <v>864117.99</v>
      </c>
      <c r="K247" s="92">
        <f>J247/$J$25</f>
        <v>0.11901821856349511</v>
      </c>
    </row>
    <row r="248" spans="1:11" x14ac:dyDescent="0.2">
      <c r="A248" s="105">
        <v>2</v>
      </c>
      <c r="B248" s="102">
        <v>3</v>
      </c>
      <c r="C248" s="102">
        <v>4</v>
      </c>
      <c r="D248" s="102">
        <v>2</v>
      </c>
      <c r="E248" s="102"/>
      <c r="F248" s="103" t="s">
        <v>297</v>
      </c>
      <c r="G248" s="99">
        <f>SUM(G249)</f>
        <v>0</v>
      </c>
      <c r="H248" s="99">
        <f>SUM(H249)</f>
        <v>0</v>
      </c>
      <c r="I248" s="99">
        <f>SUM(I249)</f>
        <v>0</v>
      </c>
      <c r="J248" s="99">
        <f t="shared" si="12"/>
        <v>0</v>
      </c>
      <c r="K248" s="98"/>
    </row>
    <row r="249" spans="1:11" x14ac:dyDescent="0.2">
      <c r="A249" s="104">
        <v>2</v>
      </c>
      <c r="B249" s="96">
        <v>3</v>
      </c>
      <c r="C249" s="96">
        <v>4</v>
      </c>
      <c r="D249" s="96">
        <v>2</v>
      </c>
      <c r="E249" s="111" t="s">
        <v>78</v>
      </c>
      <c r="F249" s="97" t="s">
        <v>297</v>
      </c>
      <c r="G249" s="93"/>
      <c r="H249" s="93">
        <f>'CUENTA T VS'!EB77</f>
        <v>0</v>
      </c>
      <c r="I249" s="93"/>
      <c r="J249" s="93">
        <f t="shared" si="12"/>
        <v>0</v>
      </c>
      <c r="K249" s="92">
        <f>J249/$J$25</f>
        <v>0</v>
      </c>
    </row>
    <row r="250" spans="1:11" x14ac:dyDescent="0.2">
      <c r="A250" s="110">
        <v>2</v>
      </c>
      <c r="B250" s="109">
        <v>3</v>
      </c>
      <c r="C250" s="109">
        <v>5</v>
      </c>
      <c r="D250" s="109"/>
      <c r="E250" s="116"/>
      <c r="F250" s="117" t="s">
        <v>296</v>
      </c>
      <c r="G250" s="107">
        <f>+G251+G253+G255+G257+G259</f>
        <v>0</v>
      </c>
      <c r="H250" s="107">
        <f>+H251+H253+H255+H257+H259</f>
        <v>167865</v>
      </c>
      <c r="I250" s="107">
        <f>+I251+I253+I255+I257+I259</f>
        <v>0</v>
      </c>
      <c r="J250" s="107">
        <f t="shared" si="12"/>
        <v>167865</v>
      </c>
      <c r="K250" s="106"/>
    </row>
    <row r="251" spans="1:11" x14ac:dyDescent="0.2">
      <c r="A251" s="105">
        <v>2</v>
      </c>
      <c r="B251" s="102">
        <v>3</v>
      </c>
      <c r="C251" s="102">
        <v>5</v>
      </c>
      <c r="D251" s="102">
        <v>1</v>
      </c>
      <c r="E251" s="102"/>
      <c r="F251" s="103" t="s">
        <v>64</v>
      </c>
      <c r="G251" s="99">
        <f>SUM(G252)</f>
        <v>0</v>
      </c>
      <c r="H251" s="99">
        <f>SUM(H252)</f>
        <v>0</v>
      </c>
      <c r="I251" s="99">
        <f>SUM(I252)</f>
        <v>0</v>
      </c>
      <c r="J251" s="99">
        <f t="shared" si="12"/>
        <v>0</v>
      </c>
      <c r="K251" s="98"/>
    </row>
    <row r="252" spans="1:11" x14ac:dyDescent="0.2">
      <c r="A252" s="104">
        <v>2</v>
      </c>
      <c r="B252" s="96">
        <v>3</v>
      </c>
      <c r="C252" s="96">
        <v>5</v>
      </c>
      <c r="D252" s="96">
        <v>1</v>
      </c>
      <c r="E252" s="111" t="s">
        <v>78</v>
      </c>
      <c r="F252" s="97" t="s">
        <v>64</v>
      </c>
      <c r="G252" s="93">
        <f>'CONSOLIDADO FR'!K150</f>
        <v>0</v>
      </c>
      <c r="H252" s="93">
        <f>'CUENTA T VS'!EC77</f>
        <v>0</v>
      </c>
      <c r="I252" s="93"/>
      <c r="J252" s="93">
        <f t="shared" si="12"/>
        <v>0</v>
      </c>
      <c r="K252" s="92">
        <f>J252/$J$25</f>
        <v>0</v>
      </c>
    </row>
    <row r="253" spans="1:11" x14ac:dyDescent="0.2">
      <c r="A253" s="105">
        <v>2</v>
      </c>
      <c r="B253" s="102">
        <v>3</v>
      </c>
      <c r="C253" s="102">
        <v>5</v>
      </c>
      <c r="D253" s="102">
        <v>2</v>
      </c>
      <c r="E253" s="102"/>
      <c r="F253" s="103" t="s">
        <v>63</v>
      </c>
      <c r="G253" s="99">
        <f>SUM(G254)</f>
        <v>0</v>
      </c>
      <c r="H253" s="99">
        <f>SUM(H254)</f>
        <v>0</v>
      </c>
      <c r="I253" s="99">
        <f>SUM(I254)</f>
        <v>0</v>
      </c>
      <c r="J253" s="99">
        <f t="shared" si="12"/>
        <v>0</v>
      </c>
      <c r="K253" s="98"/>
    </row>
    <row r="254" spans="1:11" x14ac:dyDescent="0.2">
      <c r="A254" s="104">
        <v>2</v>
      </c>
      <c r="B254" s="96">
        <v>3</v>
      </c>
      <c r="C254" s="96">
        <v>5</v>
      </c>
      <c r="D254" s="96">
        <v>2</v>
      </c>
      <c r="E254" s="111" t="s">
        <v>78</v>
      </c>
      <c r="F254" s="97" t="s">
        <v>63</v>
      </c>
      <c r="G254" s="93">
        <f>'CONSOLIDADO FR'!K152</f>
        <v>0</v>
      </c>
      <c r="H254" s="93">
        <f>'CUENTA T VS'!ED77</f>
        <v>0</v>
      </c>
      <c r="I254" s="93"/>
      <c r="J254" s="93">
        <f t="shared" si="12"/>
        <v>0</v>
      </c>
      <c r="K254" s="92">
        <f>J254/$J$25</f>
        <v>0</v>
      </c>
    </row>
    <row r="255" spans="1:11" x14ac:dyDescent="0.2">
      <c r="A255" s="105">
        <v>2</v>
      </c>
      <c r="B255" s="102">
        <v>3</v>
      </c>
      <c r="C255" s="102">
        <v>5</v>
      </c>
      <c r="D255" s="102">
        <v>3</v>
      </c>
      <c r="E255" s="102"/>
      <c r="F255" s="103" t="s">
        <v>62</v>
      </c>
      <c r="G255" s="99">
        <f>SUM(G256)</f>
        <v>0</v>
      </c>
      <c r="H255" s="99">
        <f>SUM(H256)</f>
        <v>0</v>
      </c>
      <c r="I255" s="99">
        <f>SUM(I256)</f>
        <v>0</v>
      </c>
      <c r="J255" s="99">
        <f t="shared" si="12"/>
        <v>0</v>
      </c>
      <c r="K255" s="98"/>
    </row>
    <row r="256" spans="1:11" x14ac:dyDescent="0.2">
      <c r="A256" s="104">
        <v>2</v>
      </c>
      <c r="B256" s="96">
        <v>3</v>
      </c>
      <c r="C256" s="96">
        <v>5</v>
      </c>
      <c r="D256" s="96">
        <v>3</v>
      </c>
      <c r="E256" s="111" t="s">
        <v>78</v>
      </c>
      <c r="F256" s="97" t="s">
        <v>62</v>
      </c>
      <c r="G256" s="93">
        <f>'CONSOLIDADO FR'!K154</f>
        <v>0</v>
      </c>
      <c r="H256" s="93">
        <f>'CUENTA T VS'!EE77</f>
        <v>0</v>
      </c>
      <c r="I256" s="93"/>
      <c r="J256" s="93">
        <f t="shared" si="12"/>
        <v>0</v>
      </c>
      <c r="K256" s="92">
        <f>J256/$J$25</f>
        <v>0</v>
      </c>
    </row>
    <row r="257" spans="1:11" x14ac:dyDescent="0.2">
      <c r="A257" s="105">
        <v>2</v>
      </c>
      <c r="B257" s="102">
        <v>3</v>
      </c>
      <c r="C257" s="102">
        <v>5</v>
      </c>
      <c r="D257" s="102">
        <v>4</v>
      </c>
      <c r="E257" s="102"/>
      <c r="F257" s="103" t="s">
        <v>61</v>
      </c>
      <c r="G257" s="99">
        <f>SUM(G258)</f>
        <v>0</v>
      </c>
      <c r="H257" s="99">
        <f>SUM(H258)</f>
        <v>0</v>
      </c>
      <c r="I257" s="99">
        <f>SUM(I258)</f>
        <v>0</v>
      </c>
      <c r="J257" s="99">
        <f t="shared" si="12"/>
        <v>0</v>
      </c>
      <c r="K257" s="98"/>
    </row>
    <row r="258" spans="1:11" x14ac:dyDescent="0.2">
      <c r="A258" s="104">
        <v>2</v>
      </c>
      <c r="B258" s="96">
        <v>3</v>
      </c>
      <c r="C258" s="96">
        <v>5</v>
      </c>
      <c r="D258" s="96">
        <v>4</v>
      </c>
      <c r="E258" s="111" t="s">
        <v>78</v>
      </c>
      <c r="F258" s="97" t="s">
        <v>61</v>
      </c>
      <c r="G258" s="93">
        <f>'CONSOLIDADO FR'!K156</f>
        <v>0</v>
      </c>
      <c r="H258" s="93">
        <f>'CUENTA T VS'!EF77</f>
        <v>0</v>
      </c>
      <c r="I258" s="93"/>
      <c r="J258" s="93">
        <f t="shared" si="12"/>
        <v>0</v>
      </c>
      <c r="K258" s="92">
        <f>J258/$J$25</f>
        <v>0</v>
      </c>
    </row>
    <row r="259" spans="1:11" x14ac:dyDescent="0.2">
      <c r="A259" s="105">
        <v>2</v>
      </c>
      <c r="B259" s="102">
        <v>3</v>
      </c>
      <c r="C259" s="102">
        <v>5</v>
      </c>
      <c r="D259" s="102">
        <v>5</v>
      </c>
      <c r="E259" s="102"/>
      <c r="F259" s="103" t="s">
        <v>60</v>
      </c>
      <c r="G259" s="99">
        <f>SUM(G260)</f>
        <v>0</v>
      </c>
      <c r="H259" s="99">
        <f>SUM(H260)</f>
        <v>167865</v>
      </c>
      <c r="I259" s="99">
        <f>SUM(I260)</f>
        <v>0</v>
      </c>
      <c r="J259" s="99">
        <f t="shared" si="12"/>
        <v>167865</v>
      </c>
      <c r="K259" s="98"/>
    </row>
    <row r="260" spans="1:11" x14ac:dyDescent="0.2">
      <c r="A260" s="104">
        <v>2</v>
      </c>
      <c r="B260" s="96">
        <v>3</v>
      </c>
      <c r="C260" s="96">
        <v>5</v>
      </c>
      <c r="D260" s="96">
        <v>5</v>
      </c>
      <c r="E260" s="111" t="s">
        <v>78</v>
      </c>
      <c r="F260" s="97" t="s">
        <v>60</v>
      </c>
      <c r="G260" s="93">
        <f>'CONSOLIDADO FR'!K158</f>
        <v>0</v>
      </c>
      <c r="H260" s="93">
        <f>'CUENTA T VS'!EG77</f>
        <v>167865</v>
      </c>
      <c r="I260" s="93"/>
      <c r="J260" s="93">
        <f t="shared" si="12"/>
        <v>167865</v>
      </c>
      <c r="K260" s="92">
        <f>J260/$J$25</f>
        <v>2.3120677373191949E-2</v>
      </c>
    </row>
    <row r="261" spans="1:11" x14ac:dyDescent="0.2">
      <c r="A261" s="110">
        <v>2</v>
      </c>
      <c r="B261" s="109">
        <v>3</v>
      </c>
      <c r="C261" s="109">
        <v>6</v>
      </c>
      <c r="D261" s="109"/>
      <c r="E261" s="109"/>
      <c r="F261" s="117" t="s">
        <v>295</v>
      </c>
      <c r="G261" s="107">
        <f>+G262+G268+G272+G276+G284</f>
        <v>0</v>
      </c>
      <c r="H261" s="107">
        <f>+H262+H268+H272+H276+H284</f>
        <v>165363.16</v>
      </c>
      <c r="I261" s="107">
        <f>+I262+I268+I272+I276+I284</f>
        <v>0</v>
      </c>
      <c r="J261" s="107">
        <f t="shared" si="12"/>
        <v>165363.16</v>
      </c>
      <c r="K261" s="106"/>
    </row>
    <row r="262" spans="1:11" x14ac:dyDescent="0.2">
      <c r="A262" s="105">
        <v>2</v>
      </c>
      <c r="B262" s="102">
        <v>3</v>
      </c>
      <c r="C262" s="102">
        <v>6</v>
      </c>
      <c r="D262" s="102">
        <v>1</v>
      </c>
      <c r="E262" s="102"/>
      <c r="F262" s="103" t="s">
        <v>294</v>
      </c>
      <c r="G262" s="99">
        <f>SUM(G263:G267)</f>
        <v>0</v>
      </c>
      <c r="H262" s="99">
        <f>SUM(H263:H267)</f>
        <v>0</v>
      </c>
      <c r="I262" s="99">
        <f>SUM(I263:I267)</f>
        <v>0</v>
      </c>
      <c r="J262" s="99">
        <f t="shared" si="12"/>
        <v>0</v>
      </c>
      <c r="K262" s="98"/>
    </row>
    <row r="263" spans="1:11" x14ac:dyDescent="0.2">
      <c r="A263" s="104">
        <v>2</v>
      </c>
      <c r="B263" s="96">
        <v>3</v>
      </c>
      <c r="C263" s="96">
        <v>6</v>
      </c>
      <c r="D263" s="96">
        <v>1</v>
      </c>
      <c r="E263" s="111" t="s">
        <v>78</v>
      </c>
      <c r="F263" s="97" t="s">
        <v>57</v>
      </c>
      <c r="G263" s="93">
        <f>'CONSOLIDADO FR'!K161</f>
        <v>0</v>
      </c>
      <c r="H263" s="93">
        <f>'CUENTA T VS'!EH77</f>
        <v>0</v>
      </c>
      <c r="I263" s="93"/>
      <c r="J263" s="93">
        <f t="shared" si="12"/>
        <v>0</v>
      </c>
      <c r="K263" s="92">
        <f>J263/$J$25</f>
        <v>0</v>
      </c>
    </row>
    <row r="264" spans="1:11" x14ac:dyDescent="0.2">
      <c r="A264" s="104">
        <v>2</v>
      </c>
      <c r="B264" s="96">
        <v>3</v>
      </c>
      <c r="C264" s="96">
        <v>6</v>
      </c>
      <c r="D264" s="96">
        <v>1</v>
      </c>
      <c r="E264" s="111" t="s">
        <v>77</v>
      </c>
      <c r="F264" s="97" t="s">
        <v>56</v>
      </c>
      <c r="G264" s="93">
        <f>'CONSOLIDADO FR'!K162</f>
        <v>0</v>
      </c>
      <c r="H264" s="93">
        <f>'CUENTA T VS'!EI77</f>
        <v>0</v>
      </c>
      <c r="I264" s="93"/>
      <c r="J264" s="93">
        <f t="shared" si="12"/>
        <v>0</v>
      </c>
      <c r="K264" s="92">
        <f>J264/$J$25</f>
        <v>0</v>
      </c>
    </row>
    <row r="265" spans="1:11" x14ac:dyDescent="0.2">
      <c r="A265" s="104">
        <v>2</v>
      </c>
      <c r="B265" s="96">
        <v>3</v>
      </c>
      <c r="C265" s="96">
        <v>6</v>
      </c>
      <c r="D265" s="96">
        <v>1</v>
      </c>
      <c r="E265" s="111" t="s">
        <v>198</v>
      </c>
      <c r="F265" s="97" t="s">
        <v>55</v>
      </c>
      <c r="G265" s="93">
        <f>'CONSOLIDADO FR'!K163</f>
        <v>0</v>
      </c>
      <c r="H265" s="93">
        <f>'CUENTA T VS'!EJ77</f>
        <v>0</v>
      </c>
      <c r="I265" s="93"/>
      <c r="J265" s="93">
        <f t="shared" si="12"/>
        <v>0</v>
      </c>
      <c r="K265" s="92">
        <f>J265/$J$25</f>
        <v>0</v>
      </c>
    </row>
    <row r="266" spans="1:11" x14ac:dyDescent="0.2">
      <c r="A266" s="104">
        <v>2</v>
      </c>
      <c r="B266" s="96">
        <v>3</v>
      </c>
      <c r="C266" s="96">
        <v>6</v>
      </c>
      <c r="D266" s="96">
        <v>1</v>
      </c>
      <c r="E266" s="111" t="s">
        <v>266</v>
      </c>
      <c r="F266" s="97" t="s">
        <v>54</v>
      </c>
      <c r="G266" s="93">
        <f>'CONSOLIDADO FR'!K164</f>
        <v>0</v>
      </c>
      <c r="H266" s="93">
        <f>'CUENTA T VS'!EK77</f>
        <v>0</v>
      </c>
      <c r="I266" s="93"/>
      <c r="J266" s="93">
        <f t="shared" si="12"/>
        <v>0</v>
      </c>
      <c r="K266" s="92">
        <f>J266/$J$25</f>
        <v>0</v>
      </c>
    </row>
    <row r="267" spans="1:11" x14ac:dyDescent="0.2">
      <c r="A267" s="104">
        <v>2</v>
      </c>
      <c r="B267" s="96">
        <v>3</v>
      </c>
      <c r="C267" s="96">
        <v>6</v>
      </c>
      <c r="D267" s="96">
        <v>1</v>
      </c>
      <c r="E267" s="111" t="s">
        <v>264</v>
      </c>
      <c r="F267" s="97" t="s">
        <v>53</v>
      </c>
      <c r="G267" s="93">
        <f>'CONSOLIDADO FR'!K165</f>
        <v>0</v>
      </c>
      <c r="H267" s="93">
        <f>'CUENTA T VS'!EL77</f>
        <v>0</v>
      </c>
      <c r="I267" s="93"/>
      <c r="J267" s="93">
        <f t="shared" si="12"/>
        <v>0</v>
      </c>
      <c r="K267" s="92">
        <f>J267/$J$25</f>
        <v>0</v>
      </c>
    </row>
    <row r="268" spans="1:11" x14ac:dyDescent="0.2">
      <c r="A268" s="105">
        <v>2</v>
      </c>
      <c r="B268" s="102">
        <v>3</v>
      </c>
      <c r="C268" s="102">
        <v>6</v>
      </c>
      <c r="D268" s="102">
        <v>2</v>
      </c>
      <c r="E268" s="102"/>
      <c r="F268" s="103" t="s">
        <v>52</v>
      </c>
      <c r="G268" s="99">
        <f>SUM(G269:G271)</f>
        <v>0</v>
      </c>
      <c r="H268" s="99">
        <f>SUM(H269:H271)</f>
        <v>55750</v>
      </c>
      <c r="I268" s="99">
        <f>SUM(I269:I271)</f>
        <v>0</v>
      </c>
      <c r="J268" s="99">
        <f t="shared" si="12"/>
        <v>55750</v>
      </c>
      <c r="K268" s="98"/>
    </row>
    <row r="269" spans="1:11" x14ac:dyDescent="0.2">
      <c r="A269" s="104">
        <v>2</v>
      </c>
      <c r="B269" s="96">
        <v>3</v>
      </c>
      <c r="C269" s="96">
        <v>6</v>
      </c>
      <c r="D269" s="96">
        <v>2</v>
      </c>
      <c r="E269" s="111" t="s">
        <v>78</v>
      </c>
      <c r="F269" s="97" t="s">
        <v>51</v>
      </c>
      <c r="G269" s="93">
        <f>'CONSOLIDADO FR'!K167</f>
        <v>0</v>
      </c>
      <c r="H269" s="93">
        <f>'CUENTA T VS'!EM77</f>
        <v>28750</v>
      </c>
      <c r="I269" s="93"/>
      <c r="J269" s="93">
        <f t="shared" si="12"/>
        <v>28750</v>
      </c>
      <c r="K269" s="92">
        <f>J269/$J$25</f>
        <v>3.9598455573184909E-3</v>
      </c>
    </row>
    <row r="270" spans="1:11" x14ac:dyDescent="0.2">
      <c r="A270" s="104">
        <v>2</v>
      </c>
      <c r="B270" s="96">
        <v>3</v>
      </c>
      <c r="C270" s="96">
        <v>6</v>
      </c>
      <c r="D270" s="96">
        <v>2</v>
      </c>
      <c r="E270" s="111" t="s">
        <v>77</v>
      </c>
      <c r="F270" s="97" t="s">
        <v>50</v>
      </c>
      <c r="G270" s="93">
        <f>'CONSOLIDADO FR'!K168</f>
        <v>0</v>
      </c>
      <c r="H270" s="93">
        <f>'CUENTA T VS'!EN77</f>
        <v>27000</v>
      </c>
      <c r="I270" s="93"/>
      <c r="J270" s="93">
        <f t="shared" si="12"/>
        <v>27000</v>
      </c>
      <c r="K270" s="92">
        <f>J270/$J$25</f>
        <v>3.7188114799164961E-3</v>
      </c>
    </row>
    <row r="271" spans="1:11" x14ac:dyDescent="0.2">
      <c r="A271" s="104">
        <v>2</v>
      </c>
      <c r="B271" s="96">
        <v>3</v>
      </c>
      <c r="C271" s="96">
        <v>6</v>
      </c>
      <c r="D271" s="96">
        <v>2</v>
      </c>
      <c r="E271" s="111" t="s">
        <v>198</v>
      </c>
      <c r="F271" s="97" t="s">
        <v>49</v>
      </c>
      <c r="G271" s="93">
        <f>'CONSOLIDADO FR'!K169</f>
        <v>0</v>
      </c>
      <c r="H271" s="93">
        <f>'CUENTA T VS'!EO77</f>
        <v>0</v>
      </c>
      <c r="I271" s="93"/>
      <c r="J271" s="93">
        <f t="shared" si="12"/>
        <v>0</v>
      </c>
      <c r="K271" s="92">
        <f>J271/$J$25</f>
        <v>0</v>
      </c>
    </row>
    <row r="272" spans="1:11" x14ac:dyDescent="0.2">
      <c r="A272" s="105">
        <v>2</v>
      </c>
      <c r="B272" s="102">
        <v>3</v>
      </c>
      <c r="C272" s="102">
        <v>6</v>
      </c>
      <c r="D272" s="102">
        <v>3</v>
      </c>
      <c r="E272" s="102"/>
      <c r="F272" s="103" t="s">
        <v>48</v>
      </c>
      <c r="G272" s="99">
        <f>SUM(G273:G275)</f>
        <v>0</v>
      </c>
      <c r="H272" s="99">
        <f>SUM(H273:H275)</f>
        <v>109613.16</v>
      </c>
      <c r="I272" s="99">
        <f>SUM(I273:I275)</f>
        <v>0</v>
      </c>
      <c r="J272" s="99">
        <f t="shared" si="12"/>
        <v>109613.16</v>
      </c>
      <c r="K272" s="98"/>
    </row>
    <row r="273" spans="1:11" x14ac:dyDescent="0.2">
      <c r="A273" s="104">
        <v>2</v>
      </c>
      <c r="B273" s="96">
        <v>3</v>
      </c>
      <c r="C273" s="96">
        <v>6</v>
      </c>
      <c r="D273" s="96">
        <v>3</v>
      </c>
      <c r="E273" s="111" t="s">
        <v>266</v>
      </c>
      <c r="F273" s="120" t="s">
        <v>47</v>
      </c>
      <c r="G273" s="93">
        <f>'CONSOLIDADO FR'!K171</f>
        <v>0</v>
      </c>
      <c r="H273" s="93">
        <f>'CUENTA T VS'!EP77</f>
        <v>91313.16</v>
      </c>
      <c r="I273" s="93"/>
      <c r="J273" s="93">
        <f t="shared" si="12"/>
        <v>91313.16</v>
      </c>
      <c r="K273" s="92">
        <f>J273/$J$25</f>
        <v>1.2576904728720436E-2</v>
      </c>
    </row>
    <row r="274" spans="1:11" x14ac:dyDescent="0.2">
      <c r="A274" s="104">
        <v>2</v>
      </c>
      <c r="B274" s="96">
        <v>3</v>
      </c>
      <c r="C274" s="96">
        <v>6</v>
      </c>
      <c r="D274" s="96">
        <v>3</v>
      </c>
      <c r="E274" s="111" t="s">
        <v>264</v>
      </c>
      <c r="F274" s="97" t="s">
        <v>46</v>
      </c>
      <c r="G274" s="93">
        <f>'CONSOLIDADO FR'!K172</f>
        <v>0</v>
      </c>
      <c r="H274" s="93">
        <f>'CUENTA T VS'!EQ77</f>
        <v>0</v>
      </c>
      <c r="I274" s="93"/>
      <c r="J274" s="93">
        <f t="shared" si="12"/>
        <v>0</v>
      </c>
      <c r="K274" s="92">
        <f>J274/$J$25</f>
        <v>0</v>
      </c>
    </row>
    <row r="275" spans="1:11" x14ac:dyDescent="0.2">
      <c r="A275" s="104">
        <v>2</v>
      </c>
      <c r="B275" s="96">
        <v>3</v>
      </c>
      <c r="C275" s="96">
        <v>6</v>
      </c>
      <c r="D275" s="96">
        <v>3</v>
      </c>
      <c r="E275" s="111" t="s">
        <v>112</v>
      </c>
      <c r="F275" s="97" t="s">
        <v>45</v>
      </c>
      <c r="G275" s="93">
        <f>'CONSOLIDADO FR'!K173</f>
        <v>0</v>
      </c>
      <c r="H275" s="93">
        <f>'CUENTA T VS'!ER77</f>
        <v>18300</v>
      </c>
      <c r="I275" s="93"/>
      <c r="J275" s="93">
        <f t="shared" si="12"/>
        <v>18300</v>
      </c>
      <c r="K275" s="92">
        <f>J275/$J$25</f>
        <v>2.5205277808322919E-3</v>
      </c>
    </row>
    <row r="276" spans="1:11" x14ac:dyDescent="0.2">
      <c r="A276" s="105">
        <v>2</v>
      </c>
      <c r="B276" s="102">
        <v>3</v>
      </c>
      <c r="C276" s="102">
        <v>6</v>
      </c>
      <c r="D276" s="102">
        <v>4</v>
      </c>
      <c r="E276" s="102"/>
      <c r="F276" s="103" t="s">
        <v>44</v>
      </c>
      <c r="G276" s="99">
        <f>SUM(G277:G283)</f>
        <v>0</v>
      </c>
      <c r="H276" s="99">
        <f>SUM(H277:H283)</f>
        <v>0</v>
      </c>
      <c r="I276" s="99">
        <f>SUM(I277:I283)</f>
        <v>0</v>
      </c>
      <c r="J276" s="99">
        <f t="shared" si="12"/>
        <v>0</v>
      </c>
      <c r="K276" s="98"/>
    </row>
    <row r="277" spans="1:11" x14ac:dyDescent="0.2">
      <c r="A277" s="104">
        <v>2</v>
      </c>
      <c r="B277" s="96">
        <v>3</v>
      </c>
      <c r="C277" s="96">
        <v>6</v>
      </c>
      <c r="D277" s="96">
        <v>4</v>
      </c>
      <c r="E277" s="111" t="s">
        <v>78</v>
      </c>
      <c r="F277" s="97" t="s">
        <v>43</v>
      </c>
      <c r="G277" s="93">
        <f>'CONSOLIDADO FR'!K175</f>
        <v>0</v>
      </c>
      <c r="H277" s="93">
        <f>'CUENTA T VS'!ES77</f>
        <v>0</v>
      </c>
      <c r="I277" s="94"/>
      <c r="J277" s="93">
        <f t="shared" si="12"/>
        <v>0</v>
      </c>
      <c r="K277" s="92">
        <f t="shared" ref="K277:K283" si="13">J277/$J$25</f>
        <v>0</v>
      </c>
    </row>
    <row r="278" spans="1:11" x14ac:dyDescent="0.2">
      <c r="A278" s="104">
        <v>2</v>
      </c>
      <c r="B278" s="96">
        <v>3</v>
      </c>
      <c r="C278" s="96">
        <v>6</v>
      </c>
      <c r="D278" s="96">
        <v>4</v>
      </c>
      <c r="E278" s="111" t="s">
        <v>77</v>
      </c>
      <c r="F278" s="97" t="s">
        <v>293</v>
      </c>
      <c r="G278" s="93"/>
      <c r="H278" s="93">
        <f>'CUENTA T VS'!ET77</f>
        <v>0</v>
      </c>
      <c r="I278" s="94"/>
      <c r="J278" s="93">
        <f t="shared" si="12"/>
        <v>0</v>
      </c>
      <c r="K278" s="92">
        <f t="shared" si="13"/>
        <v>0</v>
      </c>
    </row>
    <row r="279" spans="1:11" x14ac:dyDescent="0.2">
      <c r="A279" s="104">
        <v>2</v>
      </c>
      <c r="B279" s="96">
        <v>3</v>
      </c>
      <c r="C279" s="96">
        <v>6</v>
      </c>
      <c r="D279" s="96">
        <v>4</v>
      </c>
      <c r="E279" s="111" t="s">
        <v>198</v>
      </c>
      <c r="F279" s="97" t="s">
        <v>42</v>
      </c>
      <c r="G279" s="93">
        <f>'CONSOLIDADO FR'!K176</f>
        <v>0</v>
      </c>
      <c r="H279" s="93">
        <f>'CUENTA T VS'!EU77</f>
        <v>0</v>
      </c>
      <c r="I279" s="94"/>
      <c r="J279" s="93">
        <f t="shared" si="12"/>
        <v>0</v>
      </c>
      <c r="K279" s="92">
        <f t="shared" si="13"/>
        <v>0</v>
      </c>
    </row>
    <row r="280" spans="1:11" x14ac:dyDescent="0.2">
      <c r="A280" s="104">
        <v>2</v>
      </c>
      <c r="B280" s="96">
        <v>3</v>
      </c>
      <c r="C280" s="96">
        <v>6</v>
      </c>
      <c r="D280" s="96">
        <v>4</v>
      </c>
      <c r="E280" s="111" t="s">
        <v>266</v>
      </c>
      <c r="F280" s="97" t="s">
        <v>292</v>
      </c>
      <c r="G280" s="93"/>
      <c r="H280" s="93">
        <f>'CUENTA T VS'!EV77</f>
        <v>0</v>
      </c>
      <c r="I280" s="94"/>
      <c r="J280" s="93">
        <f t="shared" si="12"/>
        <v>0</v>
      </c>
      <c r="K280" s="92">
        <f t="shared" si="13"/>
        <v>0</v>
      </c>
    </row>
    <row r="281" spans="1:11" x14ac:dyDescent="0.2">
      <c r="A281" s="104">
        <v>2</v>
      </c>
      <c r="B281" s="96">
        <v>3</v>
      </c>
      <c r="C281" s="96">
        <v>6</v>
      </c>
      <c r="D281" s="96">
        <v>4</v>
      </c>
      <c r="E281" s="111" t="s">
        <v>264</v>
      </c>
      <c r="F281" s="97" t="s">
        <v>291</v>
      </c>
      <c r="G281" s="93"/>
      <c r="H281" s="93">
        <f>'CUENTA T VS'!EW77</f>
        <v>0</v>
      </c>
      <c r="I281" s="94"/>
      <c r="J281" s="93">
        <f t="shared" si="12"/>
        <v>0</v>
      </c>
      <c r="K281" s="92">
        <f t="shared" si="13"/>
        <v>0</v>
      </c>
    </row>
    <row r="282" spans="1:11" x14ac:dyDescent="0.2">
      <c r="A282" s="104">
        <v>2</v>
      </c>
      <c r="B282" s="96">
        <v>3</v>
      </c>
      <c r="C282" s="96">
        <v>6</v>
      </c>
      <c r="D282" s="96">
        <v>4</v>
      </c>
      <c r="E282" s="111" t="s">
        <v>112</v>
      </c>
      <c r="F282" s="97" t="s">
        <v>290</v>
      </c>
      <c r="G282" s="93"/>
      <c r="H282" s="93">
        <f>'CUENTA T VS'!EX77</f>
        <v>0</v>
      </c>
      <c r="I282" s="94"/>
      <c r="J282" s="93">
        <f t="shared" si="12"/>
        <v>0</v>
      </c>
      <c r="K282" s="92">
        <f t="shared" si="13"/>
        <v>0</v>
      </c>
    </row>
    <row r="283" spans="1:11" x14ac:dyDescent="0.2">
      <c r="A283" s="104">
        <v>2</v>
      </c>
      <c r="B283" s="96">
        <v>3</v>
      </c>
      <c r="C283" s="96">
        <v>6</v>
      </c>
      <c r="D283" s="96">
        <v>4</v>
      </c>
      <c r="E283" s="111" t="s">
        <v>110</v>
      </c>
      <c r="F283" s="97" t="s">
        <v>40</v>
      </c>
      <c r="G283" s="93">
        <f>'CONSOLIDADO FR'!K177</f>
        <v>0</v>
      </c>
      <c r="H283" s="93">
        <f>'CUENTA T VS'!EY77</f>
        <v>0</v>
      </c>
      <c r="I283" s="94"/>
      <c r="J283" s="93">
        <f t="shared" ref="J283:J348" si="14">SUM(G283:I283)</f>
        <v>0</v>
      </c>
      <c r="K283" s="92">
        <f t="shared" si="13"/>
        <v>0</v>
      </c>
    </row>
    <row r="284" spans="1:11" x14ac:dyDescent="0.2">
      <c r="A284" s="105">
        <v>2</v>
      </c>
      <c r="B284" s="102">
        <v>3</v>
      </c>
      <c r="C284" s="102">
        <v>6</v>
      </c>
      <c r="D284" s="102">
        <v>9</v>
      </c>
      <c r="E284" s="102"/>
      <c r="F284" s="103" t="s">
        <v>289</v>
      </c>
      <c r="G284" s="99">
        <f>SUM(G285)</f>
        <v>0</v>
      </c>
      <c r="H284" s="99">
        <f>SUM(H285)</f>
        <v>0</v>
      </c>
      <c r="I284" s="99">
        <f>SUM(I285)</f>
        <v>0</v>
      </c>
      <c r="J284" s="99">
        <f t="shared" si="14"/>
        <v>0</v>
      </c>
      <c r="K284" s="98"/>
    </row>
    <row r="285" spans="1:11" x14ac:dyDescent="0.2">
      <c r="A285" s="104">
        <v>2</v>
      </c>
      <c r="B285" s="96">
        <v>3</v>
      </c>
      <c r="C285" s="96">
        <v>6</v>
      </c>
      <c r="D285" s="96">
        <v>9</v>
      </c>
      <c r="E285" s="111" t="s">
        <v>78</v>
      </c>
      <c r="F285" s="97" t="s">
        <v>577</v>
      </c>
      <c r="G285" s="93">
        <f>'CONSOLIDADO FR'!K179</f>
        <v>0</v>
      </c>
      <c r="H285" s="93">
        <f>'CUENTA T VS'!EZ77</f>
        <v>0</v>
      </c>
      <c r="I285" s="93"/>
      <c r="J285" s="93">
        <f t="shared" si="14"/>
        <v>0</v>
      </c>
      <c r="K285" s="92">
        <f>J285/$J$25</f>
        <v>0</v>
      </c>
    </row>
    <row r="286" spans="1:11" x14ac:dyDescent="0.2">
      <c r="A286" s="117">
        <v>2</v>
      </c>
      <c r="B286" s="109">
        <v>3</v>
      </c>
      <c r="C286" s="109">
        <v>7</v>
      </c>
      <c r="D286" s="109"/>
      <c r="E286" s="109"/>
      <c r="F286" s="122" t="s">
        <v>288</v>
      </c>
      <c r="G286" s="107">
        <f>G287+G295</f>
        <v>0</v>
      </c>
      <c r="H286" s="107">
        <f>H287+H295</f>
        <v>1324164.45</v>
      </c>
      <c r="I286" s="107">
        <f>I287+I295</f>
        <v>0</v>
      </c>
      <c r="J286" s="107">
        <f t="shared" si="14"/>
        <v>1324164.45</v>
      </c>
      <c r="K286" s="106"/>
    </row>
    <row r="287" spans="1:11" x14ac:dyDescent="0.2">
      <c r="A287" s="105">
        <v>2</v>
      </c>
      <c r="B287" s="102">
        <v>3</v>
      </c>
      <c r="C287" s="102">
        <v>7</v>
      </c>
      <c r="D287" s="102">
        <v>1</v>
      </c>
      <c r="E287" s="102"/>
      <c r="F287" s="103" t="s">
        <v>38</v>
      </c>
      <c r="G287" s="99">
        <f>SUM(G288:G294)</f>
        <v>0</v>
      </c>
      <c r="H287" s="99">
        <f>SUM(H288:H294)</f>
        <v>224420</v>
      </c>
      <c r="I287" s="99">
        <f>SUM(I288:I294)</f>
        <v>0</v>
      </c>
      <c r="J287" s="99">
        <f t="shared" si="14"/>
        <v>224420</v>
      </c>
      <c r="K287" s="98"/>
    </row>
    <row r="288" spans="1:11" x14ac:dyDescent="0.2">
      <c r="A288" s="104">
        <v>2</v>
      </c>
      <c r="B288" s="96">
        <v>3</v>
      </c>
      <c r="C288" s="96">
        <v>7</v>
      </c>
      <c r="D288" s="96">
        <v>1</v>
      </c>
      <c r="E288" s="111" t="s">
        <v>78</v>
      </c>
      <c r="F288" s="97" t="s">
        <v>37</v>
      </c>
      <c r="G288" s="93">
        <f>'CONSOLIDADO FR'!K182</f>
        <v>0</v>
      </c>
      <c r="H288" s="93">
        <f>'CUENTA T VS'!FA77</f>
        <v>0</v>
      </c>
      <c r="I288" s="93"/>
      <c r="J288" s="93">
        <f t="shared" si="14"/>
        <v>0</v>
      </c>
      <c r="K288" s="92">
        <f t="shared" ref="K288:K294" si="15">J288/$J$25</f>
        <v>0</v>
      </c>
    </row>
    <row r="289" spans="1:11" x14ac:dyDescent="0.2">
      <c r="A289" s="104">
        <v>2</v>
      </c>
      <c r="B289" s="96">
        <v>3</v>
      </c>
      <c r="C289" s="96">
        <v>7</v>
      </c>
      <c r="D289" s="96">
        <v>1</v>
      </c>
      <c r="E289" s="111" t="s">
        <v>77</v>
      </c>
      <c r="F289" s="97" t="s">
        <v>36</v>
      </c>
      <c r="G289" s="93">
        <f>'CONSOLIDADO FR'!K183</f>
        <v>0</v>
      </c>
      <c r="H289" s="93">
        <f>'CUENTA T VS'!FB77</f>
        <v>197900</v>
      </c>
      <c r="I289" s="93"/>
      <c r="J289" s="93">
        <f t="shared" si="14"/>
        <v>197900</v>
      </c>
      <c r="K289" s="92">
        <f t="shared" si="15"/>
        <v>2.7257510810202761E-2</v>
      </c>
    </row>
    <row r="290" spans="1:11" x14ac:dyDescent="0.2">
      <c r="A290" s="104">
        <v>2</v>
      </c>
      <c r="B290" s="96">
        <v>3</v>
      </c>
      <c r="C290" s="96">
        <v>7</v>
      </c>
      <c r="D290" s="96">
        <v>1</v>
      </c>
      <c r="E290" s="111" t="s">
        <v>198</v>
      </c>
      <c r="F290" s="97" t="s">
        <v>287</v>
      </c>
      <c r="G290" s="93"/>
      <c r="H290" s="93">
        <f>'CUENTA T VS'!FC77</f>
        <v>0</v>
      </c>
      <c r="I290" s="93"/>
      <c r="J290" s="93">
        <f t="shared" si="14"/>
        <v>0</v>
      </c>
      <c r="K290" s="92">
        <f t="shared" si="15"/>
        <v>0</v>
      </c>
    </row>
    <row r="291" spans="1:11" x14ac:dyDescent="0.2">
      <c r="A291" s="104">
        <v>2</v>
      </c>
      <c r="B291" s="96">
        <v>3</v>
      </c>
      <c r="C291" s="96">
        <v>7</v>
      </c>
      <c r="D291" s="96">
        <v>1</v>
      </c>
      <c r="E291" s="111" t="s">
        <v>266</v>
      </c>
      <c r="F291" s="97" t="s">
        <v>34</v>
      </c>
      <c r="G291" s="93">
        <f>'CONSOLIDADO FR'!K184</f>
        <v>0</v>
      </c>
      <c r="H291" s="93">
        <f>'CUENTA T VS'!FD77</f>
        <v>26520</v>
      </c>
      <c r="I291" s="93"/>
      <c r="J291" s="93">
        <f t="shared" si="14"/>
        <v>26520</v>
      </c>
      <c r="K291" s="92">
        <f t="shared" si="15"/>
        <v>3.6526992758290915E-3</v>
      </c>
    </row>
    <row r="292" spans="1:11" x14ac:dyDescent="0.2">
      <c r="A292" s="104">
        <v>2</v>
      </c>
      <c r="B292" s="96">
        <v>3</v>
      </c>
      <c r="C292" s="96">
        <v>7</v>
      </c>
      <c r="D292" s="96">
        <v>1</v>
      </c>
      <c r="E292" s="111" t="s">
        <v>264</v>
      </c>
      <c r="F292" s="97" t="s">
        <v>286</v>
      </c>
      <c r="G292" s="93">
        <f>'CONSOLIDADO FR'!K185</f>
        <v>0</v>
      </c>
      <c r="H292" s="93">
        <f>'CUENTA T VS'!FE77</f>
        <v>0</v>
      </c>
      <c r="I292" s="93"/>
      <c r="J292" s="93">
        <f t="shared" si="14"/>
        <v>0</v>
      </c>
      <c r="K292" s="92">
        <f t="shared" si="15"/>
        <v>0</v>
      </c>
    </row>
    <row r="293" spans="1:11" x14ac:dyDescent="0.2">
      <c r="A293" s="104">
        <v>2</v>
      </c>
      <c r="B293" s="96">
        <v>3</v>
      </c>
      <c r="C293" s="96">
        <v>7</v>
      </c>
      <c r="D293" s="96">
        <v>1</v>
      </c>
      <c r="E293" s="111" t="s">
        <v>112</v>
      </c>
      <c r="F293" s="97" t="s">
        <v>32</v>
      </c>
      <c r="G293" s="93">
        <f>'CONSOLIDADO FR'!K186</f>
        <v>0</v>
      </c>
      <c r="H293" s="93">
        <f>'CUENTA T VS'!FF77</f>
        <v>0</v>
      </c>
      <c r="I293" s="93"/>
      <c r="J293" s="93">
        <f t="shared" si="14"/>
        <v>0</v>
      </c>
      <c r="K293" s="92">
        <f t="shared" si="15"/>
        <v>0</v>
      </c>
    </row>
    <row r="294" spans="1:11" x14ac:dyDescent="0.2">
      <c r="A294" s="104">
        <v>2</v>
      </c>
      <c r="B294" s="96">
        <v>3</v>
      </c>
      <c r="C294" s="96">
        <v>7</v>
      </c>
      <c r="D294" s="96">
        <v>1</v>
      </c>
      <c r="E294" s="111" t="s">
        <v>110</v>
      </c>
      <c r="F294" s="97" t="s">
        <v>285</v>
      </c>
      <c r="G294" s="93"/>
      <c r="H294" s="93">
        <f>'CUENTA T VS'!FG77</f>
        <v>0</v>
      </c>
      <c r="I294" s="94"/>
      <c r="J294" s="93">
        <f t="shared" si="14"/>
        <v>0</v>
      </c>
      <c r="K294" s="92">
        <f t="shared" si="15"/>
        <v>0</v>
      </c>
    </row>
    <row r="295" spans="1:11" x14ac:dyDescent="0.2">
      <c r="A295" s="105">
        <v>2</v>
      </c>
      <c r="B295" s="102">
        <v>3</v>
      </c>
      <c r="C295" s="102">
        <v>7</v>
      </c>
      <c r="D295" s="102">
        <v>2</v>
      </c>
      <c r="E295" s="102"/>
      <c r="F295" s="103" t="s">
        <v>31</v>
      </c>
      <c r="G295" s="99">
        <f>SUM(G296:G302)</f>
        <v>0</v>
      </c>
      <c r="H295" s="99">
        <f>SUM(H296:H302)</f>
        <v>1099744.45</v>
      </c>
      <c r="I295" s="99">
        <f>SUM(I296:I302)</f>
        <v>0</v>
      </c>
      <c r="J295" s="99">
        <f t="shared" si="14"/>
        <v>1099744.45</v>
      </c>
      <c r="K295" s="98"/>
    </row>
    <row r="296" spans="1:11" x14ac:dyDescent="0.2">
      <c r="A296" s="104">
        <v>2</v>
      </c>
      <c r="B296" s="96">
        <v>3</v>
      </c>
      <c r="C296" s="96">
        <v>7</v>
      </c>
      <c r="D296" s="96">
        <v>2</v>
      </c>
      <c r="E296" s="111" t="s">
        <v>78</v>
      </c>
      <c r="F296" s="97" t="s">
        <v>284</v>
      </c>
      <c r="G296" s="93"/>
      <c r="H296" s="93">
        <f>'CUENTA T VS'!FH77</f>
        <v>0</v>
      </c>
      <c r="I296" s="93"/>
      <c r="J296" s="93">
        <f t="shared" si="14"/>
        <v>0</v>
      </c>
      <c r="K296" s="92">
        <f t="shared" ref="K296:K302" si="16">J296/$J$25</f>
        <v>0</v>
      </c>
    </row>
    <row r="297" spans="1:11" x14ac:dyDescent="0.2">
      <c r="A297" s="104">
        <v>2</v>
      </c>
      <c r="B297" s="96">
        <v>3</v>
      </c>
      <c r="C297" s="96">
        <v>7</v>
      </c>
      <c r="D297" s="96">
        <v>2</v>
      </c>
      <c r="E297" s="111" t="s">
        <v>77</v>
      </c>
      <c r="F297" s="97" t="s">
        <v>283</v>
      </c>
      <c r="G297" s="93">
        <f>'CONSOLIDADO FR'!K188</f>
        <v>0</v>
      </c>
      <c r="H297" s="93">
        <f>'CUENTA T VS'!FI77</f>
        <v>0</v>
      </c>
      <c r="I297" s="93"/>
      <c r="J297" s="93">
        <f t="shared" si="14"/>
        <v>0</v>
      </c>
      <c r="K297" s="92">
        <f t="shared" si="16"/>
        <v>0</v>
      </c>
    </row>
    <row r="298" spans="1:11" x14ac:dyDescent="0.2">
      <c r="A298" s="104">
        <v>2</v>
      </c>
      <c r="B298" s="96">
        <v>3</v>
      </c>
      <c r="C298" s="96">
        <v>7</v>
      </c>
      <c r="D298" s="96">
        <v>2</v>
      </c>
      <c r="E298" s="111" t="s">
        <v>198</v>
      </c>
      <c r="F298" s="97" t="s">
        <v>542</v>
      </c>
      <c r="G298" s="93">
        <f>'CONSOLIDADO FR'!K189</f>
        <v>0</v>
      </c>
      <c r="H298" s="93">
        <f>'CUENTA T VS'!FJ77</f>
        <v>718320.16999999993</v>
      </c>
      <c r="I298" s="93"/>
      <c r="J298" s="93">
        <f t="shared" si="14"/>
        <v>718320.16999999993</v>
      </c>
      <c r="K298" s="92">
        <f t="shared" si="16"/>
        <v>9.8936936831539576E-2</v>
      </c>
    </row>
    <row r="299" spans="1:11" x14ac:dyDescent="0.2">
      <c r="A299" s="104">
        <v>2</v>
      </c>
      <c r="B299" s="96">
        <v>3</v>
      </c>
      <c r="C299" s="96">
        <v>7</v>
      </c>
      <c r="D299" s="96">
        <v>2</v>
      </c>
      <c r="E299" s="111" t="s">
        <v>266</v>
      </c>
      <c r="F299" s="97" t="s">
        <v>282</v>
      </c>
      <c r="G299" s="93"/>
      <c r="H299" s="93">
        <f>'CUENTA T VS'!FK77</f>
        <v>0</v>
      </c>
      <c r="I299" s="93"/>
      <c r="J299" s="93">
        <f t="shared" si="14"/>
        <v>0</v>
      </c>
      <c r="K299" s="92">
        <f t="shared" si="16"/>
        <v>0</v>
      </c>
    </row>
    <row r="300" spans="1:11" x14ac:dyDescent="0.2">
      <c r="A300" s="104">
        <v>2</v>
      </c>
      <c r="B300" s="96">
        <v>3</v>
      </c>
      <c r="C300" s="96">
        <v>7</v>
      </c>
      <c r="D300" s="96">
        <v>2</v>
      </c>
      <c r="E300" s="111" t="s">
        <v>264</v>
      </c>
      <c r="F300" s="97" t="s">
        <v>281</v>
      </c>
      <c r="G300" s="93">
        <f>'CONSOLIDADO FR'!K190</f>
        <v>0</v>
      </c>
      <c r="H300" s="93">
        <f>'CUENTA T VS'!FL77</f>
        <v>0</v>
      </c>
      <c r="I300" s="93"/>
      <c r="J300" s="93">
        <f t="shared" si="14"/>
        <v>0</v>
      </c>
      <c r="K300" s="92">
        <f t="shared" si="16"/>
        <v>0</v>
      </c>
    </row>
    <row r="301" spans="1:11" ht="25.5" x14ac:dyDescent="0.2">
      <c r="A301" s="97">
        <v>2</v>
      </c>
      <c r="B301" s="96">
        <v>3</v>
      </c>
      <c r="C301" s="96">
        <v>7</v>
      </c>
      <c r="D301" s="96">
        <v>2</v>
      </c>
      <c r="E301" s="111" t="s">
        <v>112</v>
      </c>
      <c r="F301" s="123" t="s">
        <v>280</v>
      </c>
      <c r="G301" s="93">
        <f>'CONSOLIDADO FR'!K191</f>
        <v>0</v>
      </c>
      <c r="H301" s="93">
        <f>'CUENTA T VS'!FM77</f>
        <v>0</v>
      </c>
      <c r="I301" s="93"/>
      <c r="J301" s="93">
        <f t="shared" si="14"/>
        <v>0</v>
      </c>
      <c r="K301" s="92">
        <f t="shared" si="16"/>
        <v>0</v>
      </c>
    </row>
    <row r="302" spans="1:11" x14ac:dyDescent="0.2">
      <c r="A302" s="97">
        <v>2</v>
      </c>
      <c r="B302" s="96">
        <v>3</v>
      </c>
      <c r="C302" s="96">
        <v>7</v>
      </c>
      <c r="D302" s="96">
        <v>2</v>
      </c>
      <c r="E302" s="111">
        <v>99</v>
      </c>
      <c r="F302" s="123" t="s">
        <v>23</v>
      </c>
      <c r="G302" s="93">
        <f>'CONSOLIDADO FR'!K192</f>
        <v>0</v>
      </c>
      <c r="H302" s="93">
        <f>'CUENTA T VS'!FN77</f>
        <v>381424.28</v>
      </c>
      <c r="I302" s="93"/>
      <c r="J302" s="93">
        <f t="shared" si="14"/>
        <v>381424.28</v>
      </c>
      <c r="K302" s="92">
        <f t="shared" si="16"/>
        <v>5.253499967344015E-2</v>
      </c>
    </row>
    <row r="303" spans="1:11" ht="25.5" x14ac:dyDescent="0.2">
      <c r="A303" s="117">
        <v>2</v>
      </c>
      <c r="B303" s="109">
        <v>3</v>
      </c>
      <c r="C303" s="109">
        <v>8</v>
      </c>
      <c r="D303" s="109"/>
      <c r="E303" s="109"/>
      <c r="F303" s="122" t="s">
        <v>279</v>
      </c>
      <c r="G303" s="107">
        <f>+G304+G306</f>
        <v>0</v>
      </c>
      <c r="H303" s="107">
        <f>+H304+H306</f>
        <v>0</v>
      </c>
      <c r="I303" s="107">
        <f>+I304+I306</f>
        <v>0</v>
      </c>
      <c r="J303" s="107">
        <f t="shared" si="14"/>
        <v>0</v>
      </c>
      <c r="K303" s="106"/>
    </row>
    <row r="304" spans="1:11" x14ac:dyDescent="0.2">
      <c r="A304" s="103">
        <v>2</v>
      </c>
      <c r="B304" s="102">
        <v>3</v>
      </c>
      <c r="C304" s="102">
        <v>8</v>
      </c>
      <c r="D304" s="102">
        <v>1</v>
      </c>
      <c r="E304" s="102"/>
      <c r="F304" s="103" t="s">
        <v>278</v>
      </c>
      <c r="G304" s="99">
        <f>SUM(G305)</f>
        <v>0</v>
      </c>
      <c r="H304" s="99">
        <f>SUM(H305)</f>
        <v>0</v>
      </c>
      <c r="I304" s="99">
        <f>SUM(I305)</f>
        <v>0</v>
      </c>
      <c r="J304" s="99">
        <f t="shared" si="14"/>
        <v>0</v>
      </c>
      <c r="K304" s="98"/>
    </row>
    <row r="305" spans="1:11" x14ac:dyDescent="0.2">
      <c r="A305" s="97">
        <v>2</v>
      </c>
      <c r="B305" s="96">
        <v>3</v>
      </c>
      <c r="C305" s="96">
        <v>8</v>
      </c>
      <c r="D305" s="96">
        <v>1</v>
      </c>
      <c r="E305" s="111" t="s">
        <v>78</v>
      </c>
      <c r="F305" s="97" t="s">
        <v>278</v>
      </c>
      <c r="G305" s="93"/>
      <c r="H305" s="93">
        <f>'CUENTA T VS'!FO77</f>
        <v>0</v>
      </c>
      <c r="I305" s="93"/>
      <c r="J305" s="93">
        <f t="shared" si="14"/>
        <v>0</v>
      </c>
      <c r="K305" s="92">
        <f>J305/$J$25</f>
        <v>0</v>
      </c>
    </row>
    <row r="306" spans="1:11" ht="25.5" x14ac:dyDescent="0.2">
      <c r="A306" s="103">
        <v>2</v>
      </c>
      <c r="B306" s="102">
        <v>3</v>
      </c>
      <c r="C306" s="102">
        <v>8</v>
      </c>
      <c r="D306" s="102">
        <v>2</v>
      </c>
      <c r="E306" s="102"/>
      <c r="F306" s="121" t="s">
        <v>277</v>
      </c>
      <c r="G306" s="99">
        <f>SUM(G307)</f>
        <v>0</v>
      </c>
      <c r="H306" s="99">
        <f>SUM(H307)</f>
        <v>0</v>
      </c>
      <c r="I306" s="99">
        <f>SUM(I307)</f>
        <v>0</v>
      </c>
      <c r="J306" s="99">
        <f t="shared" si="14"/>
        <v>0</v>
      </c>
      <c r="K306" s="98"/>
    </row>
    <row r="307" spans="1:11" ht="25.5" x14ac:dyDescent="0.2">
      <c r="A307" s="97">
        <v>2</v>
      </c>
      <c r="B307" s="96">
        <v>3</v>
      </c>
      <c r="C307" s="96">
        <v>8</v>
      </c>
      <c r="D307" s="96">
        <v>2</v>
      </c>
      <c r="E307" s="111" t="s">
        <v>78</v>
      </c>
      <c r="F307" s="120" t="s">
        <v>277</v>
      </c>
      <c r="G307" s="93"/>
      <c r="H307" s="93">
        <f>'CUENTA T VS'!FP77</f>
        <v>0</v>
      </c>
      <c r="I307" s="93"/>
      <c r="J307" s="93">
        <f t="shared" si="14"/>
        <v>0</v>
      </c>
      <c r="K307" s="92">
        <f>J307/$J$25</f>
        <v>0</v>
      </c>
    </row>
    <row r="308" spans="1:11" x14ac:dyDescent="0.2">
      <c r="A308" s="117">
        <v>2</v>
      </c>
      <c r="B308" s="109">
        <v>3</v>
      </c>
      <c r="C308" s="109">
        <v>9</v>
      </c>
      <c r="D308" s="109"/>
      <c r="E308" s="109"/>
      <c r="F308" s="117" t="s">
        <v>276</v>
      </c>
      <c r="G308" s="107">
        <f>+G309+G312+G314+G316+G318+G320+G322+G324+G327</f>
        <v>1485197.9800000002</v>
      </c>
      <c r="H308" s="107">
        <f>+H309+H312+H314+H316+H318+H320+H322+H324+H327</f>
        <v>1687466.86</v>
      </c>
      <c r="I308" s="107">
        <f>+I309+I312+I314+I316+I318+I320+I322+I324+I327</f>
        <v>0</v>
      </c>
      <c r="J308" s="107">
        <f t="shared" si="14"/>
        <v>3172664.8400000003</v>
      </c>
      <c r="K308" s="106"/>
    </row>
    <row r="309" spans="1:11" x14ac:dyDescent="0.2">
      <c r="A309" s="105">
        <v>2</v>
      </c>
      <c r="B309" s="102">
        <v>3</v>
      </c>
      <c r="C309" s="102">
        <v>9</v>
      </c>
      <c r="D309" s="102">
        <v>1</v>
      </c>
      <c r="E309" s="102"/>
      <c r="F309" s="103" t="s">
        <v>21</v>
      </c>
      <c r="G309" s="99">
        <f>SUM(G310:G311)</f>
        <v>0</v>
      </c>
      <c r="H309" s="99">
        <f>SUM(H310:H311)</f>
        <v>10580</v>
      </c>
      <c r="I309" s="99">
        <f t="shared" ref="I309" si="17">SUM(I310:I311)</f>
        <v>0</v>
      </c>
      <c r="J309" s="99">
        <f>SUM(G309:I309)</f>
        <v>10580</v>
      </c>
      <c r="K309" s="98"/>
    </row>
    <row r="310" spans="1:11" x14ac:dyDescent="0.2">
      <c r="A310" s="104">
        <v>2</v>
      </c>
      <c r="B310" s="96">
        <v>3</v>
      </c>
      <c r="C310" s="96">
        <v>9</v>
      </c>
      <c r="D310" s="96">
        <v>1</v>
      </c>
      <c r="E310" s="111" t="s">
        <v>78</v>
      </c>
      <c r="F310" s="97" t="s">
        <v>578</v>
      </c>
      <c r="G310" s="93">
        <f>'CONSOLIDADO FR'!K195</f>
        <v>0</v>
      </c>
      <c r="H310" s="93">
        <f>'CUENTA T VS'!FQ77</f>
        <v>10580</v>
      </c>
      <c r="I310" s="93"/>
      <c r="J310" s="93">
        <f t="shared" si="14"/>
        <v>10580</v>
      </c>
      <c r="K310" s="92">
        <f>J310/$J$25</f>
        <v>1.4572231650932046E-3</v>
      </c>
    </row>
    <row r="311" spans="1:11" x14ac:dyDescent="0.2">
      <c r="A311" s="104">
        <v>2</v>
      </c>
      <c r="B311" s="96">
        <v>3</v>
      </c>
      <c r="C311" s="96">
        <v>9</v>
      </c>
      <c r="D311" s="96">
        <v>1</v>
      </c>
      <c r="E311" s="111" t="s">
        <v>77</v>
      </c>
      <c r="F311" s="97" t="s">
        <v>579</v>
      </c>
      <c r="G311" s="93"/>
      <c r="H311" s="93">
        <f>'CUENTA T VS'!FR77</f>
        <v>0</v>
      </c>
      <c r="I311" s="93"/>
      <c r="J311" s="93">
        <f t="shared" si="14"/>
        <v>0</v>
      </c>
      <c r="K311" s="92">
        <f>J311/$J$25</f>
        <v>0</v>
      </c>
    </row>
    <row r="312" spans="1:11" x14ac:dyDescent="0.2">
      <c r="A312" s="105">
        <v>2</v>
      </c>
      <c r="B312" s="102">
        <v>3</v>
      </c>
      <c r="C312" s="102">
        <v>9</v>
      </c>
      <c r="D312" s="102">
        <v>2</v>
      </c>
      <c r="E312" s="102"/>
      <c r="F312" s="103" t="s">
        <v>581</v>
      </c>
      <c r="G312" s="99">
        <f>SUM(G313)</f>
        <v>0</v>
      </c>
      <c r="H312" s="99">
        <f>SUM(H313)</f>
        <v>31246.45</v>
      </c>
      <c r="I312" s="99">
        <f>SUM(I313)</f>
        <v>0</v>
      </c>
      <c r="J312" s="99">
        <f t="shared" si="14"/>
        <v>31246.45</v>
      </c>
      <c r="K312" s="98"/>
    </row>
    <row r="313" spans="1:11" x14ac:dyDescent="0.2">
      <c r="A313" s="104">
        <v>2</v>
      </c>
      <c r="B313" s="96">
        <v>3</v>
      </c>
      <c r="C313" s="96">
        <v>9</v>
      </c>
      <c r="D313" s="96">
        <v>2</v>
      </c>
      <c r="E313" s="111" t="s">
        <v>78</v>
      </c>
      <c r="F313" s="97" t="s">
        <v>580</v>
      </c>
      <c r="G313" s="93">
        <f>'CONSOLIDADO FR'!K197</f>
        <v>0</v>
      </c>
      <c r="H313" s="93">
        <f>'CUENTA T VS'!FS77</f>
        <v>31246.45</v>
      </c>
      <c r="I313" s="93"/>
      <c r="J313" s="93">
        <f t="shared" si="14"/>
        <v>31246.45</v>
      </c>
      <c r="K313" s="92">
        <f>J313/$J$25</f>
        <v>4.3036909987643262E-3</v>
      </c>
    </row>
    <row r="314" spans="1:11" x14ac:dyDescent="0.2">
      <c r="A314" s="105">
        <v>2</v>
      </c>
      <c r="B314" s="102">
        <v>3</v>
      </c>
      <c r="C314" s="102">
        <v>9</v>
      </c>
      <c r="D314" s="102">
        <v>3</v>
      </c>
      <c r="E314" s="102"/>
      <c r="F314" s="103" t="s">
        <v>275</v>
      </c>
      <c r="G314" s="99">
        <f>SUM(G315)</f>
        <v>1485197.9800000002</v>
      </c>
      <c r="H314" s="99">
        <f>SUM(H315)</f>
        <v>1505388.1700000002</v>
      </c>
      <c r="I314" s="99">
        <f>SUM(I315)</f>
        <v>0</v>
      </c>
      <c r="J314" s="99">
        <f t="shared" si="14"/>
        <v>2990586.1500000004</v>
      </c>
      <c r="K314" s="98"/>
    </row>
    <row r="315" spans="1:11" x14ac:dyDescent="0.2">
      <c r="A315" s="104">
        <v>2</v>
      </c>
      <c r="B315" s="96">
        <v>3</v>
      </c>
      <c r="C315" s="96">
        <v>9</v>
      </c>
      <c r="D315" s="96">
        <v>3</v>
      </c>
      <c r="E315" s="111" t="s">
        <v>78</v>
      </c>
      <c r="F315" s="97" t="s">
        <v>275</v>
      </c>
      <c r="G315" s="93">
        <f>'CONSOLIDADO FR'!K199</f>
        <v>1485197.9800000002</v>
      </c>
      <c r="H315" s="93">
        <f>'CUENTA T VS'!FT77</f>
        <v>1505388.1700000002</v>
      </c>
      <c r="I315" s="93"/>
      <c r="J315" s="93">
        <f t="shared" si="14"/>
        <v>2990586.1500000004</v>
      </c>
      <c r="K315" s="92">
        <f>J315/$J$25</f>
        <v>0.41190467060367691</v>
      </c>
    </row>
    <row r="316" spans="1:11" x14ac:dyDescent="0.2">
      <c r="A316" s="105">
        <v>2</v>
      </c>
      <c r="B316" s="102">
        <v>3</v>
      </c>
      <c r="C316" s="102">
        <v>9</v>
      </c>
      <c r="D316" s="102">
        <v>4</v>
      </c>
      <c r="E316" s="102"/>
      <c r="F316" s="103" t="s">
        <v>274</v>
      </c>
      <c r="G316" s="99">
        <f>SUM(G317)</f>
        <v>0</v>
      </c>
      <c r="H316" s="99">
        <f>SUM(H317)</f>
        <v>0</v>
      </c>
      <c r="I316" s="99">
        <f>SUM(I317)</f>
        <v>0</v>
      </c>
      <c r="J316" s="99">
        <f t="shared" si="14"/>
        <v>0</v>
      </c>
      <c r="K316" s="98"/>
    </row>
    <row r="317" spans="1:11" x14ac:dyDescent="0.2">
      <c r="A317" s="104">
        <v>2</v>
      </c>
      <c r="B317" s="96">
        <v>3</v>
      </c>
      <c r="C317" s="96">
        <v>9</v>
      </c>
      <c r="D317" s="96">
        <v>4</v>
      </c>
      <c r="E317" s="111" t="s">
        <v>78</v>
      </c>
      <c r="F317" s="97" t="s">
        <v>274</v>
      </c>
      <c r="G317" s="93"/>
      <c r="H317" s="93">
        <f>'CUENTA T VS'!FU77</f>
        <v>0</v>
      </c>
      <c r="I317" s="93"/>
      <c r="J317" s="93">
        <f t="shared" si="14"/>
        <v>0</v>
      </c>
      <c r="K317" s="92">
        <f>J317/$J$25</f>
        <v>0</v>
      </c>
    </row>
    <row r="318" spans="1:11" x14ac:dyDescent="0.2">
      <c r="A318" s="105">
        <v>2</v>
      </c>
      <c r="B318" s="102">
        <v>3</v>
      </c>
      <c r="C318" s="102">
        <v>9</v>
      </c>
      <c r="D318" s="102">
        <v>5</v>
      </c>
      <c r="E318" s="102"/>
      <c r="F318" s="103" t="s">
        <v>19</v>
      </c>
      <c r="G318" s="99">
        <f>SUM(G319)</f>
        <v>0</v>
      </c>
      <c r="H318" s="99">
        <f>SUM(H319)</f>
        <v>1570</v>
      </c>
      <c r="I318" s="99">
        <f>SUM(I319)</f>
        <v>0</v>
      </c>
      <c r="J318" s="99">
        <f t="shared" si="14"/>
        <v>1570</v>
      </c>
      <c r="K318" s="98"/>
    </row>
    <row r="319" spans="1:11" x14ac:dyDescent="0.2">
      <c r="A319" s="104">
        <v>2</v>
      </c>
      <c r="B319" s="96">
        <v>3</v>
      </c>
      <c r="C319" s="96">
        <v>9</v>
      </c>
      <c r="D319" s="96">
        <v>5</v>
      </c>
      <c r="E319" s="111" t="s">
        <v>78</v>
      </c>
      <c r="F319" s="97" t="s">
        <v>19</v>
      </c>
      <c r="G319" s="93">
        <f>'CONSOLIDADO FR'!K201</f>
        <v>0</v>
      </c>
      <c r="H319" s="93">
        <f>'CUENTA T VS'!FV77</f>
        <v>1570</v>
      </c>
      <c r="I319" s="93"/>
      <c r="J319" s="93">
        <f t="shared" si="14"/>
        <v>1570</v>
      </c>
      <c r="K319" s="92">
        <f>J319/$J$25</f>
        <v>2.1624200086921847E-4</v>
      </c>
    </row>
    <row r="320" spans="1:11" x14ac:dyDescent="0.2">
      <c r="A320" s="105">
        <v>2</v>
      </c>
      <c r="B320" s="102">
        <v>3</v>
      </c>
      <c r="C320" s="102">
        <v>9</v>
      </c>
      <c r="D320" s="102">
        <v>6</v>
      </c>
      <c r="E320" s="102"/>
      <c r="F320" s="103" t="s">
        <v>18</v>
      </c>
      <c r="G320" s="99">
        <f>SUM(G321)</f>
        <v>0</v>
      </c>
      <c r="H320" s="99">
        <f>SUM(H321)</f>
        <v>53954.239999999998</v>
      </c>
      <c r="I320" s="99">
        <f>SUM(I321)</f>
        <v>0</v>
      </c>
      <c r="J320" s="99">
        <f t="shared" si="14"/>
        <v>53954.239999999998</v>
      </c>
      <c r="K320" s="98"/>
    </row>
    <row r="321" spans="1:11" x14ac:dyDescent="0.2">
      <c r="A321" s="104">
        <v>2</v>
      </c>
      <c r="B321" s="96">
        <v>3</v>
      </c>
      <c r="C321" s="96">
        <v>9</v>
      </c>
      <c r="D321" s="96">
        <v>6</v>
      </c>
      <c r="E321" s="111" t="s">
        <v>78</v>
      </c>
      <c r="F321" s="97" t="s">
        <v>18</v>
      </c>
      <c r="G321" s="93">
        <f>'CONSOLIDADO FR'!K203</f>
        <v>0</v>
      </c>
      <c r="H321" s="93">
        <f>'CUENTA T VS'!FW77</f>
        <v>53954.239999999998</v>
      </c>
      <c r="I321" s="93"/>
      <c r="J321" s="93">
        <f t="shared" si="14"/>
        <v>53954.239999999998</v>
      </c>
      <c r="K321" s="92">
        <f>J321/$J$25</f>
        <v>7.4313202630433258E-3</v>
      </c>
    </row>
    <row r="322" spans="1:11" x14ac:dyDescent="0.2">
      <c r="A322" s="105">
        <v>2</v>
      </c>
      <c r="B322" s="102">
        <v>3</v>
      </c>
      <c r="C322" s="102">
        <v>9</v>
      </c>
      <c r="D322" s="102">
        <v>7</v>
      </c>
      <c r="E322" s="102"/>
      <c r="F322" s="103" t="s">
        <v>273</v>
      </c>
      <c r="G322" s="99">
        <f>SUM(G323)</f>
        <v>0</v>
      </c>
      <c r="H322" s="99">
        <f>SUM(H323)</f>
        <v>0</v>
      </c>
      <c r="I322" s="99">
        <f>SUM(I323)</f>
        <v>0</v>
      </c>
      <c r="J322" s="99">
        <f t="shared" si="14"/>
        <v>0</v>
      </c>
      <c r="K322" s="98"/>
    </row>
    <row r="323" spans="1:11" x14ac:dyDescent="0.2">
      <c r="A323" s="104">
        <v>2</v>
      </c>
      <c r="B323" s="96">
        <v>3</v>
      </c>
      <c r="C323" s="96">
        <v>9</v>
      </c>
      <c r="D323" s="96">
        <v>7</v>
      </c>
      <c r="E323" s="111" t="s">
        <v>78</v>
      </c>
      <c r="F323" s="97" t="s">
        <v>273</v>
      </c>
      <c r="G323" s="93"/>
      <c r="H323" s="93">
        <f>'CUENTA T VS'!FX77</f>
        <v>0</v>
      </c>
      <c r="I323" s="93"/>
      <c r="J323" s="93">
        <f t="shared" si="14"/>
        <v>0</v>
      </c>
      <c r="K323" s="92">
        <f>J323/$J$25</f>
        <v>0</v>
      </c>
    </row>
    <row r="324" spans="1:11" x14ac:dyDescent="0.2">
      <c r="A324" s="105">
        <v>2</v>
      </c>
      <c r="B324" s="102">
        <v>3</v>
      </c>
      <c r="C324" s="102">
        <v>9</v>
      </c>
      <c r="D324" s="102">
        <v>8</v>
      </c>
      <c r="E324" s="102"/>
      <c r="F324" s="103" t="s">
        <v>17</v>
      </c>
      <c r="G324" s="99">
        <f>SUM(G325:G326)</f>
        <v>0</v>
      </c>
      <c r="H324" s="99">
        <f>SUM(H325:H326)</f>
        <v>84728</v>
      </c>
      <c r="I324" s="99">
        <f>SUM(I325:I326)</f>
        <v>0</v>
      </c>
      <c r="J324" s="99">
        <f t="shared" si="14"/>
        <v>84728</v>
      </c>
      <c r="K324" s="98"/>
    </row>
    <row r="325" spans="1:11" x14ac:dyDescent="0.2">
      <c r="A325" s="104">
        <v>2</v>
      </c>
      <c r="B325" s="96">
        <v>3</v>
      </c>
      <c r="C325" s="96">
        <v>9</v>
      </c>
      <c r="D325" s="96">
        <v>8</v>
      </c>
      <c r="E325" s="111" t="s">
        <v>78</v>
      </c>
      <c r="F325" s="97" t="s">
        <v>272</v>
      </c>
      <c r="G325" s="93">
        <f>'CONSOLIDADO FR'!K205</f>
        <v>0</v>
      </c>
      <c r="H325" s="93">
        <f>'CUENTA T VS'!FY77</f>
        <v>4853</v>
      </c>
      <c r="I325" s="93"/>
      <c r="J325" s="93">
        <f t="shared" si="14"/>
        <v>4853</v>
      </c>
      <c r="K325" s="92">
        <f>J325/$J$25</f>
        <v>6.6842193007536133E-4</v>
      </c>
    </row>
    <row r="326" spans="1:11" x14ac:dyDescent="0.2">
      <c r="A326" s="104">
        <v>2</v>
      </c>
      <c r="B326" s="96">
        <v>3</v>
      </c>
      <c r="C326" s="96">
        <v>9</v>
      </c>
      <c r="D326" s="96">
        <v>8</v>
      </c>
      <c r="E326" s="111" t="s">
        <v>77</v>
      </c>
      <c r="F326" s="97" t="s">
        <v>271</v>
      </c>
      <c r="G326" s="93">
        <f>'CONSOLIDADO FR'!K206</f>
        <v>0</v>
      </c>
      <c r="H326" s="93">
        <f>'CUENTA T VS'!FZ77</f>
        <v>79875</v>
      </c>
      <c r="I326" s="93"/>
      <c r="J326" s="93">
        <f t="shared" si="14"/>
        <v>79875</v>
      </c>
      <c r="K326" s="92">
        <f>J326/$J$25</f>
        <v>1.1001483961419634E-2</v>
      </c>
    </row>
    <row r="327" spans="1:11" x14ac:dyDescent="0.2">
      <c r="A327" s="105">
        <v>2</v>
      </c>
      <c r="B327" s="102">
        <v>3</v>
      </c>
      <c r="C327" s="102">
        <v>9</v>
      </c>
      <c r="D327" s="102">
        <v>9</v>
      </c>
      <c r="E327" s="102"/>
      <c r="F327" s="103" t="s">
        <v>12</v>
      </c>
      <c r="G327" s="99">
        <f>SUM(G328:G329)</f>
        <v>0</v>
      </c>
      <c r="H327" s="99">
        <f>SUM(H328:H329)</f>
        <v>0</v>
      </c>
      <c r="I327" s="99">
        <f>SUM(I328)</f>
        <v>0</v>
      </c>
      <c r="J327" s="99">
        <f t="shared" si="14"/>
        <v>0</v>
      </c>
      <c r="K327" s="98"/>
    </row>
    <row r="328" spans="1:11" x14ac:dyDescent="0.2">
      <c r="A328" s="104">
        <v>2</v>
      </c>
      <c r="B328" s="96">
        <v>3</v>
      </c>
      <c r="C328" s="96">
        <v>9</v>
      </c>
      <c r="D328" s="96">
        <v>9</v>
      </c>
      <c r="E328" s="111" t="s">
        <v>78</v>
      </c>
      <c r="F328" s="97" t="s">
        <v>12</v>
      </c>
      <c r="G328" s="93">
        <f>'CONSOLIDADO FR'!K208</f>
        <v>0</v>
      </c>
      <c r="H328" s="93">
        <f>'CUENTA T VS'!GA77</f>
        <v>0</v>
      </c>
      <c r="I328" s="93"/>
      <c r="J328" s="93">
        <f t="shared" si="14"/>
        <v>0</v>
      </c>
      <c r="K328" s="92">
        <f>J328/$J$25</f>
        <v>0</v>
      </c>
    </row>
    <row r="329" spans="1:11" x14ac:dyDescent="0.2">
      <c r="A329" s="104">
        <v>2</v>
      </c>
      <c r="B329" s="96">
        <v>3</v>
      </c>
      <c r="C329" s="96">
        <v>9</v>
      </c>
      <c r="D329" s="96">
        <v>9</v>
      </c>
      <c r="E329" s="111" t="s">
        <v>266</v>
      </c>
      <c r="F329" s="97" t="s">
        <v>582</v>
      </c>
      <c r="G329" s="93">
        <f>'CONSOLIDADO FR'!K209</f>
        <v>0</v>
      </c>
      <c r="H329" s="93">
        <f>'CUENTA T VS'!GB77</f>
        <v>0</v>
      </c>
      <c r="I329" s="93"/>
      <c r="J329" s="93">
        <f>SUM(G329:I329)</f>
        <v>0</v>
      </c>
      <c r="K329" s="92">
        <f>J329/$J$25</f>
        <v>0</v>
      </c>
    </row>
    <row r="330" spans="1:11" x14ac:dyDescent="0.2">
      <c r="A330" s="110">
        <v>2</v>
      </c>
      <c r="B330" s="109">
        <v>4</v>
      </c>
      <c r="C330" s="109">
        <v>1</v>
      </c>
      <c r="D330" s="109">
        <v>2</v>
      </c>
      <c r="E330" s="109"/>
      <c r="F330" s="108" t="s">
        <v>270</v>
      </c>
      <c r="G330" s="107">
        <f>G331+G332+G333+G334+G335</f>
        <v>0</v>
      </c>
      <c r="H330" s="107">
        <f>H331+H332+H333+H334+H335</f>
        <v>0</v>
      </c>
      <c r="I330" s="107">
        <f>I331+I332+I333+I334+I335</f>
        <v>0</v>
      </c>
      <c r="J330" s="107">
        <f t="shared" si="14"/>
        <v>0</v>
      </c>
      <c r="K330" s="106">
        <f>+J330/J25</f>
        <v>0</v>
      </c>
    </row>
    <row r="331" spans="1:11" x14ac:dyDescent="0.2">
      <c r="A331" s="104">
        <v>2</v>
      </c>
      <c r="B331" s="96">
        <v>4</v>
      </c>
      <c r="C331" s="96">
        <v>1</v>
      </c>
      <c r="D331" s="96">
        <v>2</v>
      </c>
      <c r="E331" s="111" t="s">
        <v>78</v>
      </c>
      <c r="F331" s="97" t="s">
        <v>269</v>
      </c>
      <c r="G331" s="93"/>
      <c r="H331" s="93">
        <f>'CUENTA T VS'!GC77</f>
        <v>0</v>
      </c>
      <c r="I331" s="93"/>
      <c r="J331" s="93">
        <f t="shared" si="14"/>
        <v>0</v>
      </c>
      <c r="K331" s="92">
        <f t="shared" ref="K331:K336" si="18">J331/$J$25</f>
        <v>0</v>
      </c>
    </row>
    <row r="332" spans="1:11" x14ac:dyDescent="0.2">
      <c r="A332" s="104">
        <v>2</v>
      </c>
      <c r="B332" s="96">
        <v>4</v>
      </c>
      <c r="C332" s="96">
        <v>1</v>
      </c>
      <c r="D332" s="96">
        <v>2</v>
      </c>
      <c r="E332" s="111" t="s">
        <v>77</v>
      </c>
      <c r="F332" s="97" t="s">
        <v>268</v>
      </c>
      <c r="G332" s="93"/>
      <c r="H332" s="93">
        <f>'CUENTA T VS'!GD77</f>
        <v>0</v>
      </c>
      <c r="I332" s="93"/>
      <c r="J332" s="93">
        <f t="shared" si="14"/>
        <v>0</v>
      </c>
      <c r="K332" s="92">
        <f t="shared" si="18"/>
        <v>0</v>
      </c>
    </row>
    <row r="333" spans="1:11" x14ac:dyDescent="0.2">
      <c r="A333" s="104">
        <v>2</v>
      </c>
      <c r="B333" s="96">
        <v>4</v>
      </c>
      <c r="C333" s="96">
        <v>1</v>
      </c>
      <c r="D333" s="96">
        <v>2</v>
      </c>
      <c r="E333" s="111" t="s">
        <v>198</v>
      </c>
      <c r="F333" s="97" t="s">
        <v>267</v>
      </c>
      <c r="G333" s="93"/>
      <c r="H333" s="93">
        <f>'CUENTA T VS'!GE77</f>
        <v>0</v>
      </c>
      <c r="I333" s="93"/>
      <c r="J333" s="93">
        <f t="shared" si="14"/>
        <v>0</v>
      </c>
      <c r="K333" s="92">
        <f t="shared" si="18"/>
        <v>0</v>
      </c>
    </row>
    <row r="334" spans="1:11" x14ac:dyDescent="0.2">
      <c r="A334" s="104">
        <v>2</v>
      </c>
      <c r="B334" s="96">
        <v>4</v>
      </c>
      <c r="C334" s="96">
        <v>1</v>
      </c>
      <c r="D334" s="96">
        <v>2</v>
      </c>
      <c r="E334" s="111" t="s">
        <v>266</v>
      </c>
      <c r="F334" s="97" t="s">
        <v>265</v>
      </c>
      <c r="G334" s="93"/>
      <c r="H334" s="93">
        <f>'CUENTA T VS'!GF77</f>
        <v>0</v>
      </c>
      <c r="I334" s="93"/>
      <c r="J334" s="93">
        <f t="shared" si="14"/>
        <v>0</v>
      </c>
      <c r="K334" s="92">
        <f t="shared" si="18"/>
        <v>0</v>
      </c>
    </row>
    <row r="335" spans="1:11" x14ac:dyDescent="0.2">
      <c r="A335" s="104">
        <v>2</v>
      </c>
      <c r="B335" s="96">
        <v>4</v>
      </c>
      <c r="C335" s="96">
        <v>1</v>
      </c>
      <c r="D335" s="96">
        <v>2</v>
      </c>
      <c r="E335" s="111" t="s">
        <v>264</v>
      </c>
      <c r="F335" s="97" t="s">
        <v>263</v>
      </c>
      <c r="G335" s="93"/>
      <c r="H335" s="93">
        <f>'CUENTA T VS'!GG77</f>
        <v>0</v>
      </c>
      <c r="I335" s="93"/>
      <c r="J335" s="93">
        <f t="shared" si="14"/>
        <v>0</v>
      </c>
      <c r="K335" s="92">
        <f t="shared" si="18"/>
        <v>0</v>
      </c>
    </row>
    <row r="336" spans="1:11" x14ac:dyDescent="0.2">
      <c r="A336" s="110">
        <v>2</v>
      </c>
      <c r="B336" s="109">
        <v>6</v>
      </c>
      <c r="C336" s="109"/>
      <c r="D336" s="109"/>
      <c r="E336" s="109"/>
      <c r="F336" s="108" t="s">
        <v>262</v>
      </c>
      <c r="G336" s="107">
        <f>G337+G348+G357+G366+G383+G400+G405+G424+G446</f>
        <v>0</v>
      </c>
      <c r="H336" s="107">
        <f>H337+H348+H357+H366+H383+H400+H405+H424+H446</f>
        <v>809897.26</v>
      </c>
      <c r="I336" s="107">
        <f>I337+I348+I357+I366+I383+I400+I405+I424+I446</f>
        <v>0</v>
      </c>
      <c r="J336" s="107">
        <f t="shared" si="14"/>
        <v>809897.26</v>
      </c>
      <c r="K336" s="106">
        <f t="shared" si="18"/>
        <v>0.111550193631145</v>
      </c>
    </row>
    <row r="337" spans="1:11" x14ac:dyDescent="0.2">
      <c r="A337" s="117">
        <v>2</v>
      </c>
      <c r="B337" s="109">
        <v>6</v>
      </c>
      <c r="C337" s="109">
        <v>1</v>
      </c>
      <c r="D337" s="109"/>
      <c r="E337" s="109"/>
      <c r="F337" s="108" t="s">
        <v>261</v>
      </c>
      <c r="G337" s="107">
        <f>+G338+G340+G342+G344+G346</f>
        <v>0</v>
      </c>
      <c r="H337" s="107">
        <f>+H338+H340+H342+H344+H346</f>
        <v>364209.6</v>
      </c>
      <c r="I337" s="107">
        <f>+I338+I340+I342+I344+I346</f>
        <v>0</v>
      </c>
      <c r="J337" s="107">
        <f t="shared" si="14"/>
        <v>364209.6</v>
      </c>
      <c r="K337" s="106"/>
    </row>
    <row r="338" spans="1:11" x14ac:dyDescent="0.2">
      <c r="A338" s="103">
        <v>2</v>
      </c>
      <c r="B338" s="102">
        <v>6</v>
      </c>
      <c r="C338" s="102">
        <v>1</v>
      </c>
      <c r="D338" s="102">
        <v>1</v>
      </c>
      <c r="E338" s="102"/>
      <c r="F338" s="100" t="s">
        <v>583</v>
      </c>
      <c r="G338" s="99">
        <f>SUM(G339)</f>
        <v>0</v>
      </c>
      <c r="H338" s="99">
        <f>SUM(H339)</f>
        <v>101321.02</v>
      </c>
      <c r="I338" s="99">
        <f>SUM(I339)</f>
        <v>0</v>
      </c>
      <c r="J338" s="99">
        <f t="shared" si="14"/>
        <v>101321.02</v>
      </c>
      <c r="K338" s="98"/>
    </row>
    <row r="339" spans="1:11" x14ac:dyDescent="0.2">
      <c r="A339" s="97">
        <v>2</v>
      </c>
      <c r="B339" s="96">
        <v>6</v>
      </c>
      <c r="C339" s="96">
        <v>1</v>
      </c>
      <c r="D339" s="96">
        <v>1</v>
      </c>
      <c r="E339" s="111" t="s">
        <v>78</v>
      </c>
      <c r="F339" s="95" t="s">
        <v>583</v>
      </c>
      <c r="G339" s="94"/>
      <c r="H339" s="93">
        <f>'CUENTA T VS'!GH77</f>
        <v>101321.02</v>
      </c>
      <c r="I339" s="94"/>
      <c r="J339" s="93">
        <f t="shared" si="14"/>
        <v>101321.02</v>
      </c>
      <c r="K339" s="92">
        <f>J339/$J$25</f>
        <v>1.3955324901216625E-2</v>
      </c>
    </row>
    <row r="340" spans="1:11" x14ac:dyDescent="0.2">
      <c r="A340" s="103">
        <v>2</v>
      </c>
      <c r="B340" s="102">
        <v>6</v>
      </c>
      <c r="C340" s="102">
        <v>1</v>
      </c>
      <c r="D340" s="102">
        <v>2</v>
      </c>
      <c r="E340" s="102"/>
      <c r="F340" s="100" t="s">
        <v>260</v>
      </c>
      <c r="G340" s="99">
        <f>SUM(G341)</f>
        <v>0</v>
      </c>
      <c r="H340" s="99">
        <f>SUM(H341)</f>
        <v>0</v>
      </c>
      <c r="I340" s="99">
        <f>SUM(I341)</f>
        <v>0</v>
      </c>
      <c r="J340" s="99">
        <f t="shared" si="14"/>
        <v>0</v>
      </c>
      <c r="K340" s="98"/>
    </row>
    <row r="341" spans="1:11" x14ac:dyDescent="0.2">
      <c r="A341" s="97">
        <v>2</v>
      </c>
      <c r="B341" s="96">
        <v>6</v>
      </c>
      <c r="C341" s="96">
        <v>1</v>
      </c>
      <c r="D341" s="96">
        <v>2</v>
      </c>
      <c r="E341" s="111" t="s">
        <v>78</v>
      </c>
      <c r="F341" s="95" t="s">
        <v>260</v>
      </c>
      <c r="G341" s="94"/>
      <c r="H341" s="93">
        <f>'CUENTA T VS'!GI77</f>
        <v>0</v>
      </c>
      <c r="I341" s="94"/>
      <c r="J341" s="93">
        <f t="shared" si="14"/>
        <v>0</v>
      </c>
      <c r="K341" s="92">
        <f>J341/$J$25</f>
        <v>0</v>
      </c>
    </row>
    <row r="342" spans="1:11" x14ac:dyDescent="0.2">
      <c r="A342" s="103">
        <v>2</v>
      </c>
      <c r="B342" s="102">
        <v>6</v>
      </c>
      <c r="C342" s="102">
        <v>1</v>
      </c>
      <c r="D342" s="102">
        <v>3</v>
      </c>
      <c r="E342" s="102"/>
      <c r="F342" s="100" t="s">
        <v>584</v>
      </c>
      <c r="G342" s="99">
        <f>SUM(G343)</f>
        <v>0</v>
      </c>
      <c r="H342" s="99">
        <f>SUM(H343)</f>
        <v>244143.6</v>
      </c>
      <c r="I342" s="99">
        <f>SUM(I343)</f>
        <v>0</v>
      </c>
      <c r="J342" s="99">
        <f t="shared" si="14"/>
        <v>244143.6</v>
      </c>
      <c r="K342" s="98"/>
    </row>
    <row r="343" spans="1:11" x14ac:dyDescent="0.2">
      <c r="A343" s="97">
        <v>2</v>
      </c>
      <c r="B343" s="96">
        <v>6</v>
      </c>
      <c r="C343" s="96">
        <v>1</v>
      </c>
      <c r="D343" s="96">
        <v>3</v>
      </c>
      <c r="E343" s="111" t="s">
        <v>78</v>
      </c>
      <c r="F343" s="95" t="s">
        <v>584</v>
      </c>
      <c r="G343" s="94"/>
      <c r="H343" s="93">
        <f>'CUENTA T VS'!GJ77</f>
        <v>244143.6</v>
      </c>
      <c r="I343" s="94"/>
      <c r="J343" s="93">
        <f t="shared" si="14"/>
        <v>244143.6</v>
      </c>
      <c r="K343" s="92">
        <f>J343/$J$25</f>
        <v>3.3626815645486703E-2</v>
      </c>
    </row>
    <row r="344" spans="1:11" x14ac:dyDescent="0.2">
      <c r="A344" s="103">
        <v>2</v>
      </c>
      <c r="B344" s="102">
        <v>6</v>
      </c>
      <c r="C344" s="102">
        <v>1</v>
      </c>
      <c r="D344" s="102">
        <v>4</v>
      </c>
      <c r="E344" s="102"/>
      <c r="F344" s="100" t="s">
        <v>259</v>
      </c>
      <c r="G344" s="99">
        <f>SUM(G345)</f>
        <v>0</v>
      </c>
      <c r="H344" s="99">
        <f>SUM(H345)</f>
        <v>0</v>
      </c>
      <c r="I344" s="99">
        <f>SUM(I345)</f>
        <v>0</v>
      </c>
      <c r="J344" s="99">
        <f t="shared" si="14"/>
        <v>0</v>
      </c>
      <c r="K344" s="98"/>
    </row>
    <row r="345" spans="1:11" x14ac:dyDescent="0.2">
      <c r="A345" s="97">
        <v>2</v>
      </c>
      <c r="B345" s="96">
        <v>6</v>
      </c>
      <c r="C345" s="96">
        <v>1</v>
      </c>
      <c r="D345" s="96">
        <v>4</v>
      </c>
      <c r="E345" s="111" t="s">
        <v>78</v>
      </c>
      <c r="F345" s="95" t="s">
        <v>259</v>
      </c>
      <c r="G345" s="94"/>
      <c r="H345" s="93">
        <f>'CUENTA T VS'!GK77</f>
        <v>0</v>
      </c>
      <c r="I345" s="94"/>
      <c r="J345" s="93">
        <f t="shared" si="14"/>
        <v>0</v>
      </c>
      <c r="K345" s="92">
        <f>J345/$J$25</f>
        <v>0</v>
      </c>
    </row>
    <row r="346" spans="1:11" ht="25.5" x14ac:dyDescent="0.2">
      <c r="A346" s="103">
        <v>2</v>
      </c>
      <c r="B346" s="102">
        <v>6</v>
      </c>
      <c r="C346" s="102">
        <v>1</v>
      </c>
      <c r="D346" s="102">
        <v>9</v>
      </c>
      <c r="E346" s="102"/>
      <c r="F346" s="100" t="s">
        <v>258</v>
      </c>
      <c r="G346" s="99">
        <f>SUM(G347)</f>
        <v>0</v>
      </c>
      <c r="H346" s="99">
        <f>SUM(H347)</f>
        <v>18744.98</v>
      </c>
      <c r="I346" s="99">
        <f>SUM(I347)</f>
        <v>0</v>
      </c>
      <c r="J346" s="99">
        <f t="shared" si="14"/>
        <v>18744.98</v>
      </c>
      <c r="K346" s="98"/>
    </row>
    <row r="347" spans="1:11" ht="25.5" x14ac:dyDescent="0.2">
      <c r="A347" s="97">
        <v>2</v>
      </c>
      <c r="B347" s="96">
        <v>6</v>
      </c>
      <c r="C347" s="96">
        <v>1</v>
      </c>
      <c r="D347" s="96">
        <v>9</v>
      </c>
      <c r="E347" s="111" t="s">
        <v>78</v>
      </c>
      <c r="F347" s="95" t="s">
        <v>258</v>
      </c>
      <c r="G347" s="94"/>
      <c r="H347" s="93">
        <f>'CUENTA T VS'!GL77</f>
        <v>18744.98</v>
      </c>
      <c r="I347" s="94"/>
      <c r="J347" s="93">
        <f t="shared" si="14"/>
        <v>18744.98</v>
      </c>
      <c r="K347" s="92">
        <f>J347/$J$25</f>
        <v>2.5818165486964856E-3</v>
      </c>
    </row>
    <row r="348" spans="1:11" x14ac:dyDescent="0.2">
      <c r="A348" s="119">
        <v>2</v>
      </c>
      <c r="B348" s="119">
        <v>6</v>
      </c>
      <c r="C348" s="119">
        <v>2</v>
      </c>
      <c r="D348" s="119"/>
      <c r="E348" s="119"/>
      <c r="F348" s="118" t="s">
        <v>586</v>
      </c>
      <c r="G348" s="107">
        <f>+G349+G351+G353+G355</f>
        <v>0</v>
      </c>
      <c r="H348" s="107">
        <f>+H349+H351+H353+H355</f>
        <v>0</v>
      </c>
      <c r="I348" s="107">
        <f>+I349+I351+I353+I355</f>
        <v>0</v>
      </c>
      <c r="J348" s="107">
        <f t="shared" si="14"/>
        <v>0</v>
      </c>
      <c r="K348" s="106"/>
    </row>
    <row r="349" spans="1:11" x14ac:dyDescent="0.2">
      <c r="A349" s="105">
        <v>2</v>
      </c>
      <c r="B349" s="102">
        <v>6</v>
      </c>
      <c r="C349" s="102">
        <v>2</v>
      </c>
      <c r="D349" s="102">
        <v>1</v>
      </c>
      <c r="E349" s="101"/>
      <c r="F349" s="100" t="s">
        <v>257</v>
      </c>
      <c r="G349" s="99">
        <f>SUM(G350)</f>
        <v>0</v>
      </c>
      <c r="H349" s="99">
        <f>SUM(H350)</f>
        <v>0</v>
      </c>
      <c r="I349" s="99">
        <f>SUM(I350)</f>
        <v>0</v>
      </c>
      <c r="J349" s="99">
        <f t="shared" ref="J349:J412" si="19">SUM(G349:I349)</f>
        <v>0</v>
      </c>
      <c r="K349" s="98"/>
    </row>
    <row r="350" spans="1:11" x14ac:dyDescent="0.2">
      <c r="A350" s="104">
        <v>2</v>
      </c>
      <c r="B350" s="96">
        <v>6</v>
      </c>
      <c r="C350" s="96">
        <v>2</v>
      </c>
      <c r="D350" s="96">
        <v>1</v>
      </c>
      <c r="E350" s="111" t="s">
        <v>78</v>
      </c>
      <c r="F350" s="95" t="s">
        <v>257</v>
      </c>
      <c r="G350" s="94"/>
      <c r="H350" s="93">
        <f>'CUENTA T VS'!GM77</f>
        <v>0</v>
      </c>
      <c r="I350" s="94"/>
      <c r="J350" s="93">
        <f t="shared" si="19"/>
        <v>0</v>
      </c>
      <c r="K350" s="92">
        <f>J350/$J$25</f>
        <v>0</v>
      </c>
    </row>
    <row r="351" spans="1:11" x14ac:dyDescent="0.2">
      <c r="A351" s="105">
        <v>2</v>
      </c>
      <c r="B351" s="102">
        <v>6</v>
      </c>
      <c r="C351" s="102">
        <v>2</v>
      </c>
      <c r="D351" s="102">
        <v>2</v>
      </c>
      <c r="E351" s="101"/>
      <c r="F351" s="100" t="s">
        <v>256</v>
      </c>
      <c r="G351" s="99">
        <f>SUM(G352)</f>
        <v>0</v>
      </c>
      <c r="H351" s="99">
        <f>SUM(H352)</f>
        <v>0</v>
      </c>
      <c r="I351" s="99">
        <f>SUM(I352)</f>
        <v>0</v>
      </c>
      <c r="J351" s="99">
        <f t="shared" si="19"/>
        <v>0</v>
      </c>
      <c r="K351" s="98"/>
    </row>
    <row r="352" spans="1:11" x14ac:dyDescent="0.2">
      <c r="A352" s="104">
        <v>2</v>
      </c>
      <c r="B352" s="96">
        <v>6</v>
      </c>
      <c r="C352" s="96">
        <v>2</v>
      </c>
      <c r="D352" s="96">
        <v>2</v>
      </c>
      <c r="E352" s="111" t="s">
        <v>78</v>
      </c>
      <c r="F352" s="95" t="s">
        <v>256</v>
      </c>
      <c r="G352" s="94"/>
      <c r="H352" s="93">
        <f>'CUENTA T VS'!GN77</f>
        <v>0</v>
      </c>
      <c r="I352" s="94"/>
      <c r="J352" s="93">
        <f t="shared" si="19"/>
        <v>0</v>
      </c>
      <c r="K352" s="92">
        <f>J352/$J$25</f>
        <v>0</v>
      </c>
    </row>
    <row r="353" spans="1:11" x14ac:dyDescent="0.2">
      <c r="A353" s="105">
        <v>2</v>
      </c>
      <c r="B353" s="102">
        <v>6</v>
      </c>
      <c r="C353" s="102">
        <v>2</v>
      </c>
      <c r="D353" s="102">
        <v>3</v>
      </c>
      <c r="E353" s="101"/>
      <c r="F353" s="100" t="s">
        <v>255</v>
      </c>
      <c r="G353" s="99">
        <f>SUM(G354)</f>
        <v>0</v>
      </c>
      <c r="H353" s="99">
        <f>SUM(H354)</f>
        <v>0</v>
      </c>
      <c r="I353" s="99">
        <f>SUM(I354)</f>
        <v>0</v>
      </c>
      <c r="J353" s="99">
        <f t="shared" si="19"/>
        <v>0</v>
      </c>
      <c r="K353" s="98"/>
    </row>
    <row r="354" spans="1:11" x14ac:dyDescent="0.2">
      <c r="A354" s="104">
        <v>2</v>
      </c>
      <c r="B354" s="96">
        <v>6</v>
      </c>
      <c r="C354" s="96">
        <v>2</v>
      </c>
      <c r="D354" s="96">
        <v>3</v>
      </c>
      <c r="E354" s="111" t="s">
        <v>78</v>
      </c>
      <c r="F354" s="95" t="s">
        <v>255</v>
      </c>
      <c r="G354" s="94"/>
      <c r="H354" s="93">
        <f>'CUENTA T VS'!GO77</f>
        <v>0</v>
      </c>
      <c r="I354" s="94"/>
      <c r="J354" s="93">
        <f t="shared" si="19"/>
        <v>0</v>
      </c>
      <c r="K354" s="92">
        <f>J354/$J$25</f>
        <v>0</v>
      </c>
    </row>
    <row r="355" spans="1:11" x14ac:dyDescent="0.2">
      <c r="A355" s="105">
        <v>2</v>
      </c>
      <c r="B355" s="102">
        <v>6</v>
      </c>
      <c r="C355" s="102">
        <v>2</v>
      </c>
      <c r="D355" s="102">
        <v>4</v>
      </c>
      <c r="E355" s="101"/>
      <c r="F355" s="100" t="s">
        <v>585</v>
      </c>
      <c r="G355" s="99">
        <f>SUM(G356)</f>
        <v>0</v>
      </c>
      <c r="H355" s="99">
        <f>SUM(H356)</f>
        <v>0</v>
      </c>
      <c r="I355" s="99">
        <f>SUM(I356)</f>
        <v>0</v>
      </c>
      <c r="J355" s="99">
        <f t="shared" si="19"/>
        <v>0</v>
      </c>
      <c r="K355" s="98"/>
    </row>
    <row r="356" spans="1:11" x14ac:dyDescent="0.2">
      <c r="A356" s="104">
        <v>2</v>
      </c>
      <c r="B356" s="96">
        <v>6</v>
      </c>
      <c r="C356" s="96">
        <v>2</v>
      </c>
      <c r="D356" s="96">
        <v>4</v>
      </c>
      <c r="E356" s="111" t="s">
        <v>78</v>
      </c>
      <c r="F356" s="95" t="s">
        <v>585</v>
      </c>
      <c r="G356" s="94"/>
      <c r="H356" s="93">
        <f>'CUENTA T VS'!GP77</f>
        <v>0</v>
      </c>
      <c r="I356" s="94"/>
      <c r="J356" s="93">
        <f t="shared" si="19"/>
        <v>0</v>
      </c>
      <c r="K356" s="92">
        <f>J356/$J$25</f>
        <v>0</v>
      </c>
    </row>
    <row r="357" spans="1:11" x14ac:dyDescent="0.2">
      <c r="A357" s="119">
        <v>2</v>
      </c>
      <c r="B357" s="119">
        <v>6</v>
      </c>
      <c r="C357" s="119">
        <v>3</v>
      </c>
      <c r="D357" s="119"/>
      <c r="E357" s="119"/>
      <c r="F357" s="118" t="s">
        <v>254</v>
      </c>
      <c r="G357" s="107">
        <f>+G358+G360+G362+G364</f>
        <v>0</v>
      </c>
      <c r="H357" s="107">
        <f>+H358+H360+H362+H364</f>
        <v>139329.66</v>
      </c>
      <c r="I357" s="107">
        <f>+I358+I360+I362+I364</f>
        <v>0</v>
      </c>
      <c r="J357" s="107">
        <f t="shared" si="19"/>
        <v>139329.66</v>
      </c>
      <c r="K357" s="106"/>
    </row>
    <row r="358" spans="1:11" x14ac:dyDescent="0.2">
      <c r="A358" s="105">
        <v>2</v>
      </c>
      <c r="B358" s="102">
        <v>6</v>
      </c>
      <c r="C358" s="102">
        <v>3</v>
      </c>
      <c r="D358" s="102">
        <v>1</v>
      </c>
      <c r="E358" s="101"/>
      <c r="F358" s="100" t="s">
        <v>253</v>
      </c>
      <c r="G358" s="99">
        <f>SUM(G359)</f>
        <v>0</v>
      </c>
      <c r="H358" s="99">
        <f>SUM(H359)</f>
        <v>20660</v>
      </c>
      <c r="I358" s="99">
        <f>SUM(I359)</f>
        <v>0</v>
      </c>
      <c r="J358" s="99">
        <f t="shared" si="19"/>
        <v>20660</v>
      </c>
      <c r="K358" s="98"/>
    </row>
    <row r="359" spans="1:11" x14ac:dyDescent="0.2">
      <c r="A359" s="104">
        <v>2</v>
      </c>
      <c r="B359" s="96">
        <v>6</v>
      </c>
      <c r="C359" s="96">
        <v>3</v>
      </c>
      <c r="D359" s="96">
        <v>1</v>
      </c>
      <c r="E359" s="111" t="s">
        <v>78</v>
      </c>
      <c r="F359" s="95" t="s">
        <v>253</v>
      </c>
      <c r="G359" s="94"/>
      <c r="H359" s="93">
        <f>'CUENTA T VS'!GQ77</f>
        <v>20660</v>
      </c>
      <c r="I359" s="94"/>
      <c r="J359" s="93">
        <f t="shared" si="19"/>
        <v>20660</v>
      </c>
      <c r="K359" s="92">
        <f>J359/$J$25</f>
        <v>2.8455794509286967E-3</v>
      </c>
    </row>
    <row r="360" spans="1:11" x14ac:dyDescent="0.2">
      <c r="A360" s="105">
        <v>2</v>
      </c>
      <c r="B360" s="102">
        <v>6</v>
      </c>
      <c r="C360" s="102">
        <v>3</v>
      </c>
      <c r="D360" s="102">
        <v>2</v>
      </c>
      <c r="E360" s="101"/>
      <c r="F360" s="100" t="s">
        <v>252</v>
      </c>
      <c r="G360" s="99">
        <f>SUM(G361)</f>
        <v>0</v>
      </c>
      <c r="H360" s="99">
        <f>SUM(H361)</f>
        <v>101483.2</v>
      </c>
      <c r="I360" s="99">
        <f>SUM(I361)</f>
        <v>0</v>
      </c>
      <c r="J360" s="99">
        <f t="shared" si="19"/>
        <v>101483.2</v>
      </c>
      <c r="K360" s="98"/>
    </row>
    <row r="361" spans="1:11" x14ac:dyDescent="0.2">
      <c r="A361" s="104">
        <v>2</v>
      </c>
      <c r="B361" s="96">
        <v>6</v>
      </c>
      <c r="C361" s="96">
        <v>3</v>
      </c>
      <c r="D361" s="96">
        <v>2</v>
      </c>
      <c r="E361" s="111" t="s">
        <v>78</v>
      </c>
      <c r="F361" s="95" t="s">
        <v>252</v>
      </c>
      <c r="G361" s="94"/>
      <c r="H361" s="93">
        <f>'CUENTA T VS'!GR77</f>
        <v>101483.2</v>
      </c>
      <c r="I361" s="94"/>
      <c r="J361" s="93">
        <f t="shared" si="19"/>
        <v>101483.2</v>
      </c>
      <c r="K361" s="92">
        <f>J361/$J$25</f>
        <v>1.3977662562172657E-2</v>
      </c>
    </row>
    <row r="362" spans="1:11" x14ac:dyDescent="0.2">
      <c r="A362" s="105">
        <v>2</v>
      </c>
      <c r="B362" s="102">
        <v>6</v>
      </c>
      <c r="C362" s="102">
        <v>3</v>
      </c>
      <c r="D362" s="102">
        <v>3</v>
      </c>
      <c r="E362" s="101"/>
      <c r="F362" s="100" t="s">
        <v>251</v>
      </c>
      <c r="G362" s="99">
        <f>SUM(G363)</f>
        <v>0</v>
      </c>
      <c r="H362" s="99">
        <f>SUM(H363)</f>
        <v>0</v>
      </c>
      <c r="I362" s="99">
        <f>SUM(I363)</f>
        <v>0</v>
      </c>
      <c r="J362" s="99">
        <f t="shared" si="19"/>
        <v>0</v>
      </c>
      <c r="K362" s="98"/>
    </row>
    <row r="363" spans="1:11" x14ac:dyDescent="0.2">
      <c r="A363" s="104">
        <v>2</v>
      </c>
      <c r="B363" s="96">
        <v>6</v>
      </c>
      <c r="C363" s="96">
        <v>3</v>
      </c>
      <c r="D363" s="96">
        <v>3</v>
      </c>
      <c r="E363" s="111" t="s">
        <v>78</v>
      </c>
      <c r="F363" s="95" t="s">
        <v>251</v>
      </c>
      <c r="G363" s="94"/>
      <c r="H363" s="93">
        <f>'CUENTA T VS'!GS77</f>
        <v>0</v>
      </c>
      <c r="I363" s="94"/>
      <c r="J363" s="93">
        <f t="shared" si="19"/>
        <v>0</v>
      </c>
      <c r="K363" s="92">
        <f>J363/$J$25</f>
        <v>0</v>
      </c>
    </row>
    <row r="364" spans="1:11" x14ac:dyDescent="0.2">
      <c r="A364" s="105">
        <v>2</v>
      </c>
      <c r="B364" s="102">
        <v>6</v>
      </c>
      <c r="C364" s="102">
        <v>3</v>
      </c>
      <c r="D364" s="102">
        <v>4</v>
      </c>
      <c r="E364" s="102"/>
      <c r="F364" s="100" t="s">
        <v>587</v>
      </c>
      <c r="G364" s="99">
        <f>+G365</f>
        <v>0</v>
      </c>
      <c r="H364" s="99">
        <f>+H365</f>
        <v>17186.46</v>
      </c>
      <c r="I364" s="99">
        <f>+I365</f>
        <v>0</v>
      </c>
      <c r="J364" s="99">
        <f t="shared" si="19"/>
        <v>17186.46</v>
      </c>
      <c r="K364" s="98"/>
    </row>
    <row r="365" spans="1:11" x14ac:dyDescent="0.2">
      <c r="A365" s="104">
        <v>2</v>
      </c>
      <c r="B365" s="96">
        <v>6</v>
      </c>
      <c r="C365" s="96">
        <v>3</v>
      </c>
      <c r="D365" s="96">
        <v>4</v>
      </c>
      <c r="E365" s="111" t="s">
        <v>78</v>
      </c>
      <c r="F365" s="95" t="s">
        <v>587</v>
      </c>
      <c r="G365" s="94"/>
      <c r="H365" s="93">
        <f>'CUENTA T VS'!GT77</f>
        <v>17186.46</v>
      </c>
      <c r="I365" s="94"/>
      <c r="J365" s="93">
        <f t="shared" si="19"/>
        <v>17186.46</v>
      </c>
      <c r="K365" s="92">
        <f>J365/$J$25</f>
        <v>2.3671557313750245E-3</v>
      </c>
    </row>
    <row r="366" spans="1:11" x14ac:dyDescent="0.2">
      <c r="A366" s="117">
        <v>2</v>
      </c>
      <c r="B366" s="109">
        <v>6</v>
      </c>
      <c r="C366" s="109">
        <v>4</v>
      </c>
      <c r="D366" s="109"/>
      <c r="E366" s="116"/>
      <c r="F366" s="108" t="s">
        <v>250</v>
      </c>
      <c r="G366" s="107">
        <f>+G367+G369+G371+G373+G375+G377+G379+G381</f>
        <v>0</v>
      </c>
      <c r="H366" s="107">
        <f>+H367+H369+H371+H373+H375+H377+H379+H381</f>
        <v>0</v>
      </c>
      <c r="I366" s="107">
        <f>+I367+I369+I371+I373+I375+I377+I379+I381</f>
        <v>0</v>
      </c>
      <c r="J366" s="107">
        <f t="shared" si="19"/>
        <v>0</v>
      </c>
      <c r="K366" s="106"/>
    </row>
    <row r="367" spans="1:11" x14ac:dyDescent="0.2">
      <c r="A367" s="105">
        <v>2</v>
      </c>
      <c r="B367" s="102">
        <v>6</v>
      </c>
      <c r="C367" s="102">
        <v>4</v>
      </c>
      <c r="D367" s="102">
        <v>1</v>
      </c>
      <c r="E367" s="102"/>
      <c r="F367" s="100" t="s">
        <v>249</v>
      </c>
      <c r="G367" s="99">
        <f>SUM(G368)</f>
        <v>0</v>
      </c>
      <c r="H367" s="99">
        <f>SUM(H368)</f>
        <v>0</v>
      </c>
      <c r="I367" s="99">
        <f>SUM(I368)</f>
        <v>0</v>
      </c>
      <c r="J367" s="99">
        <f t="shared" si="19"/>
        <v>0</v>
      </c>
      <c r="K367" s="98"/>
    </row>
    <row r="368" spans="1:11" x14ac:dyDescent="0.2">
      <c r="A368" s="104">
        <v>2</v>
      </c>
      <c r="B368" s="96">
        <v>6</v>
      </c>
      <c r="C368" s="96">
        <v>4</v>
      </c>
      <c r="D368" s="96">
        <v>1</v>
      </c>
      <c r="E368" s="111" t="s">
        <v>78</v>
      </c>
      <c r="F368" s="95" t="s">
        <v>249</v>
      </c>
      <c r="G368" s="94"/>
      <c r="H368" s="93">
        <f>'CUENTA T VS'!GU77</f>
        <v>0</v>
      </c>
      <c r="I368" s="94"/>
      <c r="J368" s="93">
        <f t="shared" si="19"/>
        <v>0</v>
      </c>
      <c r="K368" s="92">
        <f>J368/$J$25</f>
        <v>0</v>
      </c>
    </row>
    <row r="369" spans="1:11" x14ac:dyDescent="0.2">
      <c r="A369" s="105">
        <v>2</v>
      </c>
      <c r="B369" s="102">
        <v>6</v>
      </c>
      <c r="C369" s="102">
        <v>4</v>
      </c>
      <c r="D369" s="102">
        <v>2</v>
      </c>
      <c r="E369" s="102"/>
      <c r="F369" s="100" t="s">
        <v>248</v>
      </c>
      <c r="G369" s="99">
        <f>SUM(G370)</f>
        <v>0</v>
      </c>
      <c r="H369" s="99">
        <f>SUM(H370)</f>
        <v>0</v>
      </c>
      <c r="I369" s="99">
        <f>SUM(I370)</f>
        <v>0</v>
      </c>
      <c r="J369" s="99">
        <f t="shared" si="19"/>
        <v>0</v>
      </c>
      <c r="K369" s="98"/>
    </row>
    <row r="370" spans="1:11" x14ac:dyDescent="0.2">
      <c r="A370" s="104">
        <v>2</v>
      </c>
      <c r="B370" s="96">
        <v>6</v>
      </c>
      <c r="C370" s="96">
        <v>4</v>
      </c>
      <c r="D370" s="96">
        <v>2</v>
      </c>
      <c r="E370" s="111" t="s">
        <v>78</v>
      </c>
      <c r="F370" s="95" t="s">
        <v>248</v>
      </c>
      <c r="G370" s="94"/>
      <c r="H370" s="93">
        <f>'CUENTA T VS'!GV77</f>
        <v>0</v>
      </c>
      <c r="I370" s="94"/>
      <c r="J370" s="93">
        <f t="shared" si="19"/>
        <v>0</v>
      </c>
      <c r="K370" s="92">
        <f>J370/$J$25</f>
        <v>0</v>
      </c>
    </row>
    <row r="371" spans="1:11" x14ac:dyDescent="0.2">
      <c r="A371" s="105">
        <v>2</v>
      </c>
      <c r="B371" s="102">
        <v>6</v>
      </c>
      <c r="C371" s="102">
        <v>4</v>
      </c>
      <c r="D371" s="102">
        <v>3</v>
      </c>
      <c r="E371" s="102"/>
      <c r="F371" s="100" t="s">
        <v>247</v>
      </c>
      <c r="G371" s="99">
        <f>SUM(G372)</f>
        <v>0</v>
      </c>
      <c r="H371" s="99">
        <f>SUM(H372)</f>
        <v>0</v>
      </c>
      <c r="I371" s="99">
        <f>SUM(I372)</f>
        <v>0</v>
      </c>
      <c r="J371" s="99">
        <f t="shared" si="19"/>
        <v>0</v>
      </c>
      <c r="K371" s="98"/>
    </row>
    <row r="372" spans="1:11" x14ac:dyDescent="0.2">
      <c r="A372" s="104">
        <v>2</v>
      </c>
      <c r="B372" s="96">
        <v>6</v>
      </c>
      <c r="C372" s="96">
        <v>4</v>
      </c>
      <c r="D372" s="96">
        <v>3</v>
      </c>
      <c r="E372" s="111" t="s">
        <v>78</v>
      </c>
      <c r="F372" s="95" t="s">
        <v>247</v>
      </c>
      <c r="G372" s="94"/>
      <c r="H372" s="93">
        <f>'CUENTA T VS'!GX77</f>
        <v>0</v>
      </c>
      <c r="I372" s="94"/>
      <c r="J372" s="93">
        <f t="shared" si="19"/>
        <v>0</v>
      </c>
      <c r="K372" s="92">
        <f>J372/$J$25</f>
        <v>0</v>
      </c>
    </row>
    <row r="373" spans="1:11" x14ac:dyDescent="0.2">
      <c r="A373" s="105">
        <v>2</v>
      </c>
      <c r="B373" s="102">
        <v>6</v>
      </c>
      <c r="C373" s="102">
        <v>4</v>
      </c>
      <c r="D373" s="102">
        <v>4</v>
      </c>
      <c r="E373" s="102"/>
      <c r="F373" s="100" t="s">
        <v>246</v>
      </c>
      <c r="G373" s="99">
        <f>SUM(G374)</f>
        <v>0</v>
      </c>
      <c r="H373" s="99">
        <f>SUM(H374)</f>
        <v>0</v>
      </c>
      <c r="I373" s="99">
        <f>SUM(I374)</f>
        <v>0</v>
      </c>
      <c r="J373" s="99">
        <f t="shared" si="19"/>
        <v>0</v>
      </c>
      <c r="K373" s="98"/>
    </row>
    <row r="374" spans="1:11" x14ac:dyDescent="0.2">
      <c r="A374" s="104">
        <v>2</v>
      </c>
      <c r="B374" s="96">
        <v>6</v>
      </c>
      <c r="C374" s="96">
        <v>4</v>
      </c>
      <c r="D374" s="96">
        <v>4</v>
      </c>
      <c r="E374" s="111" t="s">
        <v>78</v>
      </c>
      <c r="F374" s="95" t="s">
        <v>246</v>
      </c>
      <c r="G374" s="94"/>
      <c r="H374" s="93">
        <f>'CUENTA T VS'!GX77</f>
        <v>0</v>
      </c>
      <c r="I374" s="94"/>
      <c r="J374" s="93">
        <f t="shared" si="19"/>
        <v>0</v>
      </c>
      <c r="K374" s="92">
        <f>J374/$J$25</f>
        <v>0</v>
      </c>
    </row>
    <row r="375" spans="1:11" x14ac:dyDescent="0.2">
      <c r="A375" s="105">
        <v>2</v>
      </c>
      <c r="B375" s="102">
        <v>6</v>
      </c>
      <c r="C375" s="102">
        <v>4</v>
      </c>
      <c r="D375" s="102">
        <v>5</v>
      </c>
      <c r="E375" s="102"/>
      <c r="F375" s="100" t="s">
        <v>245</v>
      </c>
      <c r="G375" s="99">
        <f>SUM(G376)</f>
        <v>0</v>
      </c>
      <c r="H375" s="99">
        <f>SUM(H376)</f>
        <v>0</v>
      </c>
      <c r="I375" s="99">
        <f>SUM(I376)</f>
        <v>0</v>
      </c>
      <c r="J375" s="99">
        <f t="shared" si="19"/>
        <v>0</v>
      </c>
      <c r="K375" s="98"/>
    </row>
    <row r="376" spans="1:11" x14ac:dyDescent="0.2">
      <c r="A376" s="104">
        <v>2</v>
      </c>
      <c r="B376" s="96">
        <v>6</v>
      </c>
      <c r="C376" s="96">
        <v>4</v>
      </c>
      <c r="D376" s="96">
        <v>5</v>
      </c>
      <c r="E376" s="111" t="s">
        <v>78</v>
      </c>
      <c r="F376" s="95" t="s">
        <v>245</v>
      </c>
      <c r="G376" s="94"/>
      <c r="H376" s="93">
        <f>'CUENTA T VS'!GY77</f>
        <v>0</v>
      </c>
      <c r="I376" s="94"/>
      <c r="J376" s="93">
        <f t="shared" si="19"/>
        <v>0</v>
      </c>
      <c r="K376" s="92">
        <f>J376/$J$25</f>
        <v>0</v>
      </c>
    </row>
    <row r="377" spans="1:11" x14ac:dyDescent="0.2">
      <c r="A377" s="105">
        <v>2</v>
      </c>
      <c r="B377" s="102">
        <v>6</v>
      </c>
      <c r="C377" s="102">
        <v>4</v>
      </c>
      <c r="D377" s="102">
        <v>6</v>
      </c>
      <c r="E377" s="102"/>
      <c r="F377" s="100" t="s">
        <v>244</v>
      </c>
      <c r="G377" s="99">
        <f>SUM(G378)</f>
        <v>0</v>
      </c>
      <c r="H377" s="99">
        <f>SUM(H378)</f>
        <v>0</v>
      </c>
      <c r="I377" s="99">
        <f>SUM(I378)</f>
        <v>0</v>
      </c>
      <c r="J377" s="99">
        <f t="shared" si="19"/>
        <v>0</v>
      </c>
      <c r="K377" s="98"/>
    </row>
    <row r="378" spans="1:11" x14ac:dyDescent="0.2">
      <c r="A378" s="104">
        <v>2</v>
      </c>
      <c r="B378" s="96">
        <v>6</v>
      </c>
      <c r="C378" s="96">
        <v>4</v>
      </c>
      <c r="D378" s="96">
        <v>6</v>
      </c>
      <c r="E378" s="111" t="s">
        <v>78</v>
      </c>
      <c r="F378" s="95" t="s">
        <v>244</v>
      </c>
      <c r="G378" s="94"/>
      <c r="H378" s="93">
        <f>'CUENTA T VS'!GZ77</f>
        <v>0</v>
      </c>
      <c r="I378" s="94"/>
      <c r="J378" s="93">
        <f t="shared" si="19"/>
        <v>0</v>
      </c>
      <c r="K378" s="92">
        <f>J378/$J$25</f>
        <v>0</v>
      </c>
    </row>
    <row r="379" spans="1:11" x14ac:dyDescent="0.2">
      <c r="A379" s="105">
        <v>2</v>
      </c>
      <c r="B379" s="102">
        <v>6</v>
      </c>
      <c r="C379" s="102">
        <v>4</v>
      </c>
      <c r="D379" s="102">
        <v>7</v>
      </c>
      <c r="E379" s="102"/>
      <c r="F379" s="100" t="s">
        <v>243</v>
      </c>
      <c r="G379" s="99">
        <f>SUM(G380)</f>
        <v>0</v>
      </c>
      <c r="H379" s="99">
        <f>SUM(H380)</f>
        <v>0</v>
      </c>
      <c r="I379" s="99">
        <f>SUM(I380)</f>
        <v>0</v>
      </c>
      <c r="J379" s="99">
        <f t="shared" si="19"/>
        <v>0</v>
      </c>
      <c r="K379" s="98"/>
    </row>
    <row r="380" spans="1:11" x14ac:dyDescent="0.2">
      <c r="A380" s="104">
        <v>2</v>
      </c>
      <c r="B380" s="96">
        <v>6</v>
      </c>
      <c r="C380" s="96">
        <v>4</v>
      </c>
      <c r="D380" s="96">
        <v>7</v>
      </c>
      <c r="E380" s="111" t="s">
        <v>78</v>
      </c>
      <c r="F380" s="95" t="s">
        <v>243</v>
      </c>
      <c r="G380" s="94"/>
      <c r="H380" s="93">
        <f>'CUENTA T VS'!HA77</f>
        <v>0</v>
      </c>
      <c r="I380" s="94"/>
      <c r="J380" s="93">
        <f t="shared" si="19"/>
        <v>0</v>
      </c>
      <c r="K380" s="92">
        <f>J380/$J$25</f>
        <v>0</v>
      </c>
    </row>
    <row r="381" spans="1:11" x14ac:dyDescent="0.2">
      <c r="A381" s="105">
        <v>2</v>
      </c>
      <c r="B381" s="102">
        <v>6</v>
      </c>
      <c r="C381" s="102">
        <v>4</v>
      </c>
      <c r="D381" s="102">
        <v>8</v>
      </c>
      <c r="E381" s="102"/>
      <c r="F381" s="100" t="s">
        <v>242</v>
      </c>
      <c r="G381" s="99">
        <f>SUM(G382)</f>
        <v>0</v>
      </c>
      <c r="H381" s="99">
        <f>SUM(H382)</f>
        <v>0</v>
      </c>
      <c r="I381" s="99">
        <f>SUM(I382)</f>
        <v>0</v>
      </c>
      <c r="J381" s="99">
        <f t="shared" si="19"/>
        <v>0</v>
      </c>
      <c r="K381" s="98"/>
    </row>
    <row r="382" spans="1:11" x14ac:dyDescent="0.2">
      <c r="A382" s="104">
        <v>2</v>
      </c>
      <c r="B382" s="96">
        <v>6</v>
      </c>
      <c r="C382" s="96">
        <v>4</v>
      </c>
      <c r="D382" s="96">
        <v>8</v>
      </c>
      <c r="E382" s="111" t="s">
        <v>78</v>
      </c>
      <c r="F382" s="95" t="s">
        <v>242</v>
      </c>
      <c r="G382" s="94"/>
      <c r="H382" s="93">
        <f>'CUENTA T VS'!HB77</f>
        <v>0</v>
      </c>
      <c r="I382" s="94"/>
      <c r="J382" s="93">
        <f t="shared" si="19"/>
        <v>0</v>
      </c>
      <c r="K382" s="92">
        <f>J382/$J$25</f>
        <v>0</v>
      </c>
    </row>
    <row r="383" spans="1:11" x14ac:dyDescent="0.2">
      <c r="A383" s="117">
        <v>2</v>
      </c>
      <c r="B383" s="109">
        <v>6</v>
      </c>
      <c r="C383" s="109">
        <v>5</v>
      </c>
      <c r="D383" s="109"/>
      <c r="E383" s="116"/>
      <c r="F383" s="108" t="s">
        <v>241</v>
      </c>
      <c r="G383" s="107">
        <f>+G384+G386+G388+G390+G392+G394+G396+G398</f>
        <v>0</v>
      </c>
      <c r="H383" s="107">
        <f>+H384+H386+H388+H390+H392+H394+H396+H398</f>
        <v>306358</v>
      </c>
      <c r="I383" s="107">
        <f>+I384+I386+I388+I390+I392+I394+I396+I398</f>
        <v>0</v>
      </c>
      <c r="J383" s="107">
        <f t="shared" si="19"/>
        <v>306358</v>
      </c>
      <c r="K383" s="106"/>
    </row>
    <row r="384" spans="1:11" x14ac:dyDescent="0.2">
      <c r="A384" s="103">
        <v>2</v>
      </c>
      <c r="B384" s="102">
        <v>6</v>
      </c>
      <c r="C384" s="102">
        <v>5</v>
      </c>
      <c r="D384" s="102">
        <v>1</v>
      </c>
      <c r="E384" s="102"/>
      <c r="F384" s="100" t="s">
        <v>240</v>
      </c>
      <c r="G384" s="99">
        <f>SUM(G385)</f>
        <v>0</v>
      </c>
      <c r="H384" s="99">
        <f>SUM(H385)</f>
        <v>0</v>
      </c>
      <c r="I384" s="99">
        <f>SUM(I385)</f>
        <v>0</v>
      </c>
      <c r="J384" s="99">
        <f t="shared" si="19"/>
        <v>0</v>
      </c>
      <c r="K384" s="98"/>
    </row>
    <row r="385" spans="1:11" x14ac:dyDescent="0.2">
      <c r="A385" s="97">
        <v>2</v>
      </c>
      <c r="B385" s="96">
        <v>6</v>
      </c>
      <c r="C385" s="96">
        <v>5</v>
      </c>
      <c r="D385" s="96">
        <v>1</v>
      </c>
      <c r="E385" s="111" t="s">
        <v>78</v>
      </c>
      <c r="F385" s="95" t="s">
        <v>240</v>
      </c>
      <c r="G385" s="94"/>
      <c r="H385" s="93">
        <f>'CUENTA T VS'!HC77</f>
        <v>0</v>
      </c>
      <c r="I385" s="94"/>
      <c r="J385" s="93">
        <f t="shared" si="19"/>
        <v>0</v>
      </c>
      <c r="K385" s="92">
        <f>J385/$J$25</f>
        <v>0</v>
      </c>
    </row>
    <row r="386" spans="1:11" x14ac:dyDescent="0.2">
      <c r="A386" s="103">
        <v>2</v>
      </c>
      <c r="B386" s="102">
        <v>6</v>
      </c>
      <c r="C386" s="102">
        <v>5</v>
      </c>
      <c r="D386" s="102">
        <v>2</v>
      </c>
      <c r="E386" s="102"/>
      <c r="F386" s="100" t="s">
        <v>239</v>
      </c>
      <c r="G386" s="99">
        <f>SUM(G387)</f>
        <v>0</v>
      </c>
      <c r="H386" s="99">
        <f>SUM(H387)</f>
        <v>0</v>
      </c>
      <c r="I386" s="99">
        <f>SUM(I387)</f>
        <v>0</v>
      </c>
      <c r="J386" s="99">
        <f t="shared" si="19"/>
        <v>0</v>
      </c>
      <c r="K386" s="98"/>
    </row>
    <row r="387" spans="1:11" x14ac:dyDescent="0.2">
      <c r="A387" s="97">
        <v>2</v>
      </c>
      <c r="B387" s="96">
        <v>6</v>
      </c>
      <c r="C387" s="96">
        <v>5</v>
      </c>
      <c r="D387" s="96">
        <v>2</v>
      </c>
      <c r="E387" s="111" t="s">
        <v>78</v>
      </c>
      <c r="F387" s="95" t="s">
        <v>239</v>
      </c>
      <c r="G387" s="94"/>
      <c r="H387" s="93">
        <f>'CUENTA T VS'!HD77</f>
        <v>0</v>
      </c>
      <c r="I387" s="94"/>
      <c r="J387" s="93">
        <f t="shared" si="19"/>
        <v>0</v>
      </c>
      <c r="K387" s="92">
        <f>J387/$J$25</f>
        <v>0</v>
      </c>
    </row>
    <row r="388" spans="1:11" x14ac:dyDescent="0.2">
      <c r="A388" s="103">
        <v>2</v>
      </c>
      <c r="B388" s="102">
        <v>6</v>
      </c>
      <c r="C388" s="102">
        <v>5</v>
      </c>
      <c r="D388" s="102">
        <v>3</v>
      </c>
      <c r="E388" s="102"/>
      <c r="F388" s="100" t="s">
        <v>238</v>
      </c>
      <c r="G388" s="99">
        <f>SUM(G389)</f>
        <v>0</v>
      </c>
      <c r="H388" s="99">
        <f>SUM(H389)</f>
        <v>0</v>
      </c>
      <c r="I388" s="99">
        <f>SUM(I389)</f>
        <v>0</v>
      </c>
      <c r="J388" s="99">
        <f t="shared" si="19"/>
        <v>0</v>
      </c>
      <c r="K388" s="98"/>
    </row>
    <row r="389" spans="1:11" x14ac:dyDescent="0.2">
      <c r="A389" s="97">
        <v>2</v>
      </c>
      <c r="B389" s="96">
        <v>6</v>
      </c>
      <c r="C389" s="96">
        <v>5</v>
      </c>
      <c r="D389" s="96">
        <v>3</v>
      </c>
      <c r="E389" s="111" t="s">
        <v>78</v>
      </c>
      <c r="F389" s="95" t="s">
        <v>238</v>
      </c>
      <c r="G389" s="94"/>
      <c r="H389" s="93">
        <f>'CUENTA T VS'!HE77</f>
        <v>0</v>
      </c>
      <c r="I389" s="94"/>
      <c r="J389" s="93">
        <f t="shared" si="19"/>
        <v>0</v>
      </c>
      <c r="K389" s="92">
        <f>J389/$J$25</f>
        <v>0</v>
      </c>
    </row>
    <row r="390" spans="1:11" x14ac:dyDescent="0.2">
      <c r="A390" s="103">
        <v>2</v>
      </c>
      <c r="B390" s="102">
        <v>6</v>
      </c>
      <c r="C390" s="102">
        <v>5</v>
      </c>
      <c r="D390" s="102">
        <v>4</v>
      </c>
      <c r="E390" s="102"/>
      <c r="F390" s="100" t="s">
        <v>588</v>
      </c>
      <c r="G390" s="99">
        <f>SUM(G391)</f>
        <v>0</v>
      </c>
      <c r="H390" s="99">
        <f>SUM(H391)</f>
        <v>260500</v>
      </c>
      <c r="I390" s="99">
        <f>SUM(I391)</f>
        <v>0</v>
      </c>
      <c r="J390" s="99">
        <f t="shared" si="19"/>
        <v>260500</v>
      </c>
      <c r="K390" s="98"/>
    </row>
    <row r="391" spans="1:11" x14ac:dyDescent="0.2">
      <c r="A391" s="97">
        <v>2</v>
      </c>
      <c r="B391" s="96">
        <v>6</v>
      </c>
      <c r="C391" s="96">
        <v>5</v>
      </c>
      <c r="D391" s="96">
        <v>4</v>
      </c>
      <c r="E391" s="111" t="s">
        <v>78</v>
      </c>
      <c r="F391" s="95" t="s">
        <v>588</v>
      </c>
      <c r="G391" s="94"/>
      <c r="H391" s="93">
        <f>'CUENTA T VS'!HF77</f>
        <v>260500</v>
      </c>
      <c r="I391" s="94"/>
      <c r="J391" s="93">
        <f t="shared" si="19"/>
        <v>260500</v>
      </c>
      <c r="K391" s="92">
        <f>J391/$J$25</f>
        <v>3.5879644093268416E-2</v>
      </c>
    </row>
    <row r="392" spans="1:11" x14ac:dyDescent="0.2">
      <c r="A392" s="103">
        <v>2</v>
      </c>
      <c r="B392" s="102">
        <v>6</v>
      </c>
      <c r="C392" s="102">
        <v>5</v>
      </c>
      <c r="D392" s="102">
        <v>5</v>
      </c>
      <c r="E392" s="102"/>
      <c r="F392" s="100" t="s">
        <v>237</v>
      </c>
      <c r="G392" s="99">
        <f>SUM(G393)</f>
        <v>0</v>
      </c>
      <c r="H392" s="99">
        <f>SUM(H393)</f>
        <v>0</v>
      </c>
      <c r="I392" s="99">
        <f>SUM(I393)</f>
        <v>0</v>
      </c>
      <c r="J392" s="99">
        <f t="shared" si="19"/>
        <v>0</v>
      </c>
      <c r="K392" s="98"/>
    </row>
    <row r="393" spans="1:11" x14ac:dyDescent="0.2">
      <c r="A393" s="97">
        <v>2</v>
      </c>
      <c r="B393" s="96">
        <v>6</v>
      </c>
      <c r="C393" s="96">
        <v>5</v>
      </c>
      <c r="D393" s="96">
        <v>5</v>
      </c>
      <c r="E393" s="111" t="s">
        <v>78</v>
      </c>
      <c r="F393" s="95" t="s">
        <v>237</v>
      </c>
      <c r="G393" s="94"/>
      <c r="H393" s="93">
        <f>'CUENTA T VS'!HG77</f>
        <v>0</v>
      </c>
      <c r="I393" s="94"/>
      <c r="J393" s="93">
        <f t="shared" si="19"/>
        <v>0</v>
      </c>
      <c r="K393" s="92">
        <f>J393/$J$25</f>
        <v>0</v>
      </c>
    </row>
    <row r="394" spans="1:11" x14ac:dyDescent="0.2">
      <c r="A394" s="103">
        <v>2</v>
      </c>
      <c r="B394" s="102">
        <v>6</v>
      </c>
      <c r="C394" s="102">
        <v>5</v>
      </c>
      <c r="D394" s="102">
        <v>6</v>
      </c>
      <c r="E394" s="102"/>
      <c r="F394" s="100" t="s">
        <v>589</v>
      </c>
      <c r="G394" s="99">
        <f>SUM(G395)</f>
        <v>0</v>
      </c>
      <c r="H394" s="99">
        <f>SUM(H395)</f>
        <v>26388</v>
      </c>
      <c r="I394" s="99">
        <f>SUM(I395)</f>
        <v>0</v>
      </c>
      <c r="J394" s="99">
        <f t="shared" si="19"/>
        <v>26388</v>
      </c>
      <c r="K394" s="98"/>
    </row>
    <row r="395" spans="1:11" x14ac:dyDescent="0.2">
      <c r="A395" s="97">
        <v>2</v>
      </c>
      <c r="B395" s="96">
        <v>6</v>
      </c>
      <c r="C395" s="96">
        <v>5</v>
      </c>
      <c r="D395" s="96">
        <v>6</v>
      </c>
      <c r="E395" s="111" t="s">
        <v>78</v>
      </c>
      <c r="F395" s="95" t="s">
        <v>589</v>
      </c>
      <c r="G395" s="94"/>
      <c r="H395" s="93">
        <f>'CUENTA T VS'!HH77</f>
        <v>26388</v>
      </c>
      <c r="I395" s="94"/>
      <c r="J395" s="93">
        <f t="shared" si="19"/>
        <v>26388</v>
      </c>
      <c r="K395" s="92">
        <f>J395/$J$25</f>
        <v>3.6345184197050552E-3</v>
      </c>
    </row>
    <row r="396" spans="1:11" x14ac:dyDescent="0.2">
      <c r="A396" s="103">
        <v>2</v>
      </c>
      <c r="B396" s="102">
        <v>6</v>
      </c>
      <c r="C396" s="102">
        <v>5</v>
      </c>
      <c r="D396" s="102">
        <v>7</v>
      </c>
      <c r="E396" s="102"/>
      <c r="F396" s="100" t="s">
        <v>590</v>
      </c>
      <c r="G396" s="99">
        <f>SUM(G397)</f>
        <v>0</v>
      </c>
      <c r="H396" s="99">
        <f>SUM(H397)</f>
        <v>19470</v>
      </c>
      <c r="I396" s="99">
        <f>SUM(I397)</f>
        <v>0</v>
      </c>
      <c r="J396" s="99">
        <f t="shared" si="19"/>
        <v>19470</v>
      </c>
      <c r="K396" s="98"/>
    </row>
    <row r="397" spans="1:11" x14ac:dyDescent="0.2">
      <c r="A397" s="97">
        <v>2</v>
      </c>
      <c r="B397" s="96">
        <v>6</v>
      </c>
      <c r="C397" s="96">
        <v>5</v>
      </c>
      <c r="D397" s="96">
        <v>7</v>
      </c>
      <c r="E397" s="111" t="s">
        <v>78</v>
      </c>
      <c r="F397" s="95" t="s">
        <v>590</v>
      </c>
      <c r="G397" s="94"/>
      <c r="H397" s="93">
        <f>'CUENTA T VS'!HI77</f>
        <v>19470</v>
      </c>
      <c r="I397" s="94"/>
      <c r="J397" s="93">
        <f t="shared" si="19"/>
        <v>19470</v>
      </c>
      <c r="K397" s="92">
        <f>J397/$J$25</f>
        <v>2.6816762782953399E-3</v>
      </c>
    </row>
    <row r="398" spans="1:11" x14ac:dyDescent="0.2">
      <c r="A398" s="103">
        <v>2</v>
      </c>
      <c r="B398" s="102">
        <v>6</v>
      </c>
      <c r="C398" s="102">
        <v>5</v>
      </c>
      <c r="D398" s="102">
        <v>8</v>
      </c>
      <c r="E398" s="102"/>
      <c r="F398" s="100" t="s">
        <v>236</v>
      </c>
      <c r="G398" s="99">
        <f>SUM(G399)</f>
        <v>0</v>
      </c>
      <c r="H398" s="99">
        <f>SUM(H399)</f>
        <v>0</v>
      </c>
      <c r="I398" s="99">
        <f>SUM(I399)</f>
        <v>0</v>
      </c>
      <c r="J398" s="99">
        <f t="shared" si="19"/>
        <v>0</v>
      </c>
      <c r="K398" s="98"/>
    </row>
    <row r="399" spans="1:11" x14ac:dyDescent="0.2">
      <c r="A399" s="97">
        <v>2</v>
      </c>
      <c r="B399" s="96">
        <v>6</v>
      </c>
      <c r="C399" s="96">
        <v>5</v>
      </c>
      <c r="D399" s="96">
        <v>8</v>
      </c>
      <c r="E399" s="111" t="s">
        <v>78</v>
      </c>
      <c r="F399" s="95" t="s">
        <v>236</v>
      </c>
      <c r="G399" s="94"/>
      <c r="H399" s="93">
        <f>'CUENTA T VS'!HJ77</f>
        <v>0</v>
      </c>
      <c r="I399" s="94"/>
      <c r="J399" s="93">
        <f t="shared" si="19"/>
        <v>0</v>
      </c>
      <c r="K399" s="92">
        <f>J399/$J$25</f>
        <v>0</v>
      </c>
    </row>
    <row r="400" spans="1:11" x14ac:dyDescent="0.2">
      <c r="A400" s="110">
        <v>2</v>
      </c>
      <c r="B400" s="109">
        <v>6</v>
      </c>
      <c r="C400" s="109">
        <v>6</v>
      </c>
      <c r="D400" s="109"/>
      <c r="E400" s="109"/>
      <c r="F400" s="108" t="s">
        <v>235</v>
      </c>
      <c r="G400" s="107">
        <f>+G401+G403</f>
        <v>0</v>
      </c>
      <c r="H400" s="107">
        <f>+H401+H403</f>
        <v>0</v>
      </c>
      <c r="I400" s="107">
        <f>+I401+I403</f>
        <v>0</v>
      </c>
      <c r="J400" s="107">
        <f t="shared" si="19"/>
        <v>0</v>
      </c>
      <c r="K400" s="106">
        <f>J400/$J$25</f>
        <v>0</v>
      </c>
    </row>
    <row r="401" spans="1:11" x14ac:dyDescent="0.2">
      <c r="A401" s="105">
        <v>2</v>
      </c>
      <c r="B401" s="102">
        <v>6</v>
      </c>
      <c r="C401" s="102">
        <v>6</v>
      </c>
      <c r="D401" s="102">
        <v>1</v>
      </c>
      <c r="E401" s="101"/>
      <c r="F401" s="100" t="s">
        <v>234</v>
      </c>
      <c r="G401" s="99">
        <f>+G402</f>
        <v>0</v>
      </c>
      <c r="H401" s="99">
        <f>+H402</f>
        <v>0</v>
      </c>
      <c r="I401" s="99">
        <f>+I402</f>
        <v>0</v>
      </c>
      <c r="J401" s="99">
        <f t="shared" si="19"/>
        <v>0</v>
      </c>
      <c r="K401" s="98"/>
    </row>
    <row r="402" spans="1:11" x14ac:dyDescent="0.2">
      <c r="A402" s="104">
        <v>2</v>
      </c>
      <c r="B402" s="96">
        <v>6</v>
      </c>
      <c r="C402" s="96">
        <v>6</v>
      </c>
      <c r="D402" s="96">
        <v>1</v>
      </c>
      <c r="E402" s="96" t="s">
        <v>174</v>
      </c>
      <c r="F402" s="95" t="s">
        <v>234</v>
      </c>
      <c r="G402" s="93"/>
      <c r="H402" s="93">
        <f>'CUENTA T VS'!HK77</f>
        <v>0</v>
      </c>
      <c r="I402" s="94"/>
      <c r="J402" s="93">
        <f t="shared" si="19"/>
        <v>0</v>
      </c>
      <c r="K402" s="92">
        <f>J402/$J$25</f>
        <v>0</v>
      </c>
    </row>
    <row r="403" spans="1:11" x14ac:dyDescent="0.2">
      <c r="A403" s="105">
        <v>2</v>
      </c>
      <c r="B403" s="102">
        <v>6</v>
      </c>
      <c r="C403" s="102">
        <v>6</v>
      </c>
      <c r="D403" s="102">
        <v>2</v>
      </c>
      <c r="E403" s="101"/>
      <c r="F403" s="100" t="s">
        <v>233</v>
      </c>
      <c r="G403" s="99">
        <f>+G404</f>
        <v>0</v>
      </c>
      <c r="H403" s="99">
        <f>+H404</f>
        <v>0</v>
      </c>
      <c r="I403" s="99">
        <f>+I404</f>
        <v>0</v>
      </c>
      <c r="J403" s="99">
        <f t="shared" si="19"/>
        <v>0</v>
      </c>
      <c r="K403" s="98"/>
    </row>
    <row r="404" spans="1:11" x14ac:dyDescent="0.2">
      <c r="A404" s="104">
        <v>2</v>
      </c>
      <c r="B404" s="96">
        <v>6</v>
      </c>
      <c r="C404" s="96">
        <v>6</v>
      </c>
      <c r="D404" s="96">
        <v>2</v>
      </c>
      <c r="E404" s="96" t="s">
        <v>174</v>
      </c>
      <c r="F404" s="95" t="s">
        <v>233</v>
      </c>
      <c r="G404" s="94"/>
      <c r="H404" s="93">
        <f>'CUENTA T VS'!HL77</f>
        <v>0</v>
      </c>
      <c r="I404" s="94"/>
      <c r="J404" s="93">
        <f t="shared" si="19"/>
        <v>0</v>
      </c>
      <c r="K404" s="92">
        <f>J404/$J$25</f>
        <v>0</v>
      </c>
    </row>
    <row r="405" spans="1:11" x14ac:dyDescent="0.2">
      <c r="A405" s="117">
        <v>2</v>
      </c>
      <c r="B405" s="109">
        <v>6</v>
      </c>
      <c r="C405" s="109">
        <v>7</v>
      </c>
      <c r="D405" s="109"/>
      <c r="E405" s="116"/>
      <c r="F405" s="108" t="s">
        <v>232</v>
      </c>
      <c r="G405" s="107">
        <f>+G406+G408+G410+G412+G414+G416+G418+G420+G422</f>
        <v>0</v>
      </c>
      <c r="H405" s="107">
        <f>+H406+H408+H410+H412+H414+H416+H418+H420+H422</f>
        <v>0</v>
      </c>
      <c r="I405" s="107">
        <f>+I406+I408+I410+I412+I414+I416+I418+I420+I422</f>
        <v>0</v>
      </c>
      <c r="J405" s="107">
        <f t="shared" si="19"/>
        <v>0</v>
      </c>
      <c r="K405" s="106"/>
    </row>
    <row r="406" spans="1:11" x14ac:dyDescent="0.2">
      <c r="A406" s="103">
        <v>2</v>
      </c>
      <c r="B406" s="102">
        <v>6</v>
      </c>
      <c r="C406" s="102">
        <v>7</v>
      </c>
      <c r="D406" s="102">
        <v>1</v>
      </c>
      <c r="E406" s="102"/>
      <c r="F406" s="100" t="s">
        <v>231</v>
      </c>
      <c r="G406" s="99">
        <f>SUM(G407)</f>
        <v>0</v>
      </c>
      <c r="H406" s="99">
        <f>SUM(H407)</f>
        <v>0</v>
      </c>
      <c r="I406" s="99">
        <f>SUM(I407)</f>
        <v>0</v>
      </c>
      <c r="J406" s="99">
        <f t="shared" si="19"/>
        <v>0</v>
      </c>
      <c r="K406" s="98"/>
    </row>
    <row r="407" spans="1:11" x14ac:dyDescent="0.2">
      <c r="A407" s="97">
        <v>2</v>
      </c>
      <c r="B407" s="96">
        <v>6</v>
      </c>
      <c r="C407" s="96">
        <v>7</v>
      </c>
      <c r="D407" s="96">
        <v>1</v>
      </c>
      <c r="E407" s="111" t="s">
        <v>78</v>
      </c>
      <c r="F407" s="95" t="s">
        <v>231</v>
      </c>
      <c r="G407" s="94"/>
      <c r="H407" s="93">
        <f>'CUENTA T VS'!HM77</f>
        <v>0</v>
      </c>
      <c r="I407" s="94"/>
      <c r="J407" s="93">
        <f t="shared" si="19"/>
        <v>0</v>
      </c>
      <c r="K407" s="92">
        <f>J407/$J$25</f>
        <v>0</v>
      </c>
    </row>
    <row r="408" spans="1:11" x14ac:dyDescent="0.2">
      <c r="A408" s="105">
        <v>2</v>
      </c>
      <c r="B408" s="102">
        <v>6</v>
      </c>
      <c r="C408" s="102">
        <v>7</v>
      </c>
      <c r="D408" s="102">
        <v>2</v>
      </c>
      <c r="E408" s="102"/>
      <c r="F408" s="100" t="s">
        <v>230</v>
      </c>
      <c r="G408" s="99">
        <f>SUM(G409)</f>
        <v>0</v>
      </c>
      <c r="H408" s="99">
        <f>SUM(H409)</f>
        <v>0</v>
      </c>
      <c r="I408" s="99">
        <f>SUM(I409)</f>
        <v>0</v>
      </c>
      <c r="J408" s="99">
        <f t="shared" si="19"/>
        <v>0</v>
      </c>
      <c r="K408" s="98"/>
    </row>
    <row r="409" spans="1:11" x14ac:dyDescent="0.2">
      <c r="A409" s="104">
        <v>2</v>
      </c>
      <c r="B409" s="96">
        <v>6</v>
      </c>
      <c r="C409" s="96">
        <v>7</v>
      </c>
      <c r="D409" s="96">
        <v>2</v>
      </c>
      <c r="E409" s="111" t="s">
        <v>78</v>
      </c>
      <c r="F409" s="95" t="s">
        <v>230</v>
      </c>
      <c r="G409" s="94"/>
      <c r="H409" s="93">
        <f>'CUENTA T VS'!HN77</f>
        <v>0</v>
      </c>
      <c r="I409" s="94"/>
      <c r="J409" s="93">
        <f t="shared" si="19"/>
        <v>0</v>
      </c>
      <c r="K409" s="92">
        <f>J409/$J$25</f>
        <v>0</v>
      </c>
    </row>
    <row r="410" spans="1:11" x14ac:dyDescent="0.2">
      <c r="A410" s="105">
        <v>2</v>
      </c>
      <c r="B410" s="102">
        <v>6</v>
      </c>
      <c r="C410" s="102">
        <v>7</v>
      </c>
      <c r="D410" s="102">
        <v>3</v>
      </c>
      <c r="E410" s="102"/>
      <c r="F410" s="100" t="s">
        <v>229</v>
      </c>
      <c r="G410" s="99">
        <f>SUM(G411)</f>
        <v>0</v>
      </c>
      <c r="H410" s="99">
        <f>SUM(H411)</f>
        <v>0</v>
      </c>
      <c r="I410" s="99">
        <f>SUM(I411)</f>
        <v>0</v>
      </c>
      <c r="J410" s="99">
        <f t="shared" si="19"/>
        <v>0</v>
      </c>
      <c r="K410" s="98"/>
    </row>
    <row r="411" spans="1:11" x14ac:dyDescent="0.2">
      <c r="A411" s="104">
        <v>2</v>
      </c>
      <c r="B411" s="96">
        <v>6</v>
      </c>
      <c r="C411" s="96">
        <v>7</v>
      </c>
      <c r="D411" s="96">
        <v>3</v>
      </c>
      <c r="E411" s="111" t="s">
        <v>78</v>
      </c>
      <c r="F411" s="95" t="s">
        <v>229</v>
      </c>
      <c r="G411" s="94"/>
      <c r="H411" s="93">
        <f>'CUENTA T VS'!HO77</f>
        <v>0</v>
      </c>
      <c r="I411" s="94"/>
      <c r="J411" s="93">
        <f t="shared" si="19"/>
        <v>0</v>
      </c>
      <c r="K411" s="92">
        <f>J411/$J$25</f>
        <v>0</v>
      </c>
    </row>
    <row r="412" spans="1:11" x14ac:dyDescent="0.2">
      <c r="A412" s="105">
        <v>2</v>
      </c>
      <c r="B412" s="102">
        <v>6</v>
      </c>
      <c r="C412" s="102">
        <v>7</v>
      </c>
      <c r="D412" s="102">
        <v>4</v>
      </c>
      <c r="E412" s="102"/>
      <c r="F412" s="100" t="s">
        <v>228</v>
      </c>
      <c r="G412" s="99">
        <f>SUM(G413)</f>
        <v>0</v>
      </c>
      <c r="H412" s="99">
        <f>SUM(H413)</f>
        <v>0</v>
      </c>
      <c r="I412" s="99">
        <f>SUM(I413)</f>
        <v>0</v>
      </c>
      <c r="J412" s="99">
        <f t="shared" si="19"/>
        <v>0</v>
      </c>
      <c r="K412" s="98"/>
    </row>
    <row r="413" spans="1:11" x14ac:dyDescent="0.2">
      <c r="A413" s="104">
        <v>2</v>
      </c>
      <c r="B413" s="96">
        <v>6</v>
      </c>
      <c r="C413" s="96">
        <v>7</v>
      </c>
      <c r="D413" s="96">
        <v>4</v>
      </c>
      <c r="E413" s="111" t="s">
        <v>78</v>
      </c>
      <c r="F413" s="95" t="s">
        <v>228</v>
      </c>
      <c r="G413" s="94"/>
      <c r="H413" s="93">
        <f>'CUENTA T VS'!HP77</f>
        <v>0</v>
      </c>
      <c r="I413" s="94"/>
      <c r="J413" s="93">
        <f t="shared" ref="J413:J477" si="20">SUM(G413:I413)</f>
        <v>0</v>
      </c>
      <c r="K413" s="92">
        <f>J413/$J$25</f>
        <v>0</v>
      </c>
    </row>
    <row r="414" spans="1:11" x14ac:dyDescent="0.2">
      <c r="A414" s="105">
        <v>2</v>
      </c>
      <c r="B414" s="102">
        <v>6</v>
      </c>
      <c r="C414" s="102">
        <v>7</v>
      </c>
      <c r="D414" s="102">
        <v>5</v>
      </c>
      <c r="E414" s="102"/>
      <c r="F414" s="100" t="s">
        <v>227</v>
      </c>
      <c r="G414" s="99">
        <f>SUM(G415)</f>
        <v>0</v>
      </c>
      <c r="H414" s="99">
        <f>SUM(H415)</f>
        <v>0</v>
      </c>
      <c r="I414" s="99">
        <f>SUM(I415)</f>
        <v>0</v>
      </c>
      <c r="J414" s="99">
        <f t="shared" si="20"/>
        <v>0</v>
      </c>
      <c r="K414" s="98"/>
    </row>
    <row r="415" spans="1:11" x14ac:dyDescent="0.2">
      <c r="A415" s="104">
        <v>2</v>
      </c>
      <c r="B415" s="96">
        <v>6</v>
      </c>
      <c r="C415" s="96">
        <v>7</v>
      </c>
      <c r="D415" s="96">
        <v>5</v>
      </c>
      <c r="E415" s="111" t="s">
        <v>78</v>
      </c>
      <c r="F415" s="95" t="s">
        <v>227</v>
      </c>
      <c r="G415" s="94"/>
      <c r="H415" s="93">
        <f>'CUENTA T VS'!HQ77</f>
        <v>0</v>
      </c>
      <c r="I415" s="94"/>
      <c r="J415" s="93">
        <f t="shared" si="20"/>
        <v>0</v>
      </c>
      <c r="K415" s="92">
        <f>J415/$J$25</f>
        <v>0</v>
      </c>
    </row>
    <row r="416" spans="1:11" x14ac:dyDescent="0.2">
      <c r="A416" s="105">
        <v>2</v>
      </c>
      <c r="B416" s="102">
        <v>6</v>
      </c>
      <c r="C416" s="102">
        <v>7</v>
      </c>
      <c r="D416" s="102">
        <v>6</v>
      </c>
      <c r="E416" s="102"/>
      <c r="F416" s="100" t="s">
        <v>226</v>
      </c>
      <c r="G416" s="99">
        <f>SUM(G417)</f>
        <v>0</v>
      </c>
      <c r="H416" s="99">
        <f>SUM(H417)</f>
        <v>0</v>
      </c>
      <c r="I416" s="99">
        <f>SUM(I417)</f>
        <v>0</v>
      </c>
      <c r="J416" s="99">
        <f t="shared" si="20"/>
        <v>0</v>
      </c>
      <c r="K416" s="98"/>
    </row>
    <row r="417" spans="1:11" x14ac:dyDescent="0.2">
      <c r="A417" s="104">
        <v>2</v>
      </c>
      <c r="B417" s="96">
        <v>6</v>
      </c>
      <c r="C417" s="96">
        <v>7</v>
      </c>
      <c r="D417" s="96">
        <v>6</v>
      </c>
      <c r="E417" s="111" t="s">
        <v>78</v>
      </c>
      <c r="F417" s="95" t="s">
        <v>226</v>
      </c>
      <c r="G417" s="94"/>
      <c r="H417" s="93">
        <f>'CUENTA T VS'!HR77</f>
        <v>0</v>
      </c>
      <c r="I417" s="94"/>
      <c r="J417" s="93">
        <f t="shared" si="20"/>
        <v>0</v>
      </c>
      <c r="K417" s="92">
        <f>J417/$J$25</f>
        <v>0</v>
      </c>
    </row>
    <row r="418" spans="1:11" x14ac:dyDescent="0.2">
      <c r="A418" s="105">
        <v>2</v>
      </c>
      <c r="B418" s="102">
        <v>6</v>
      </c>
      <c r="C418" s="102">
        <v>7</v>
      </c>
      <c r="D418" s="102">
        <v>7</v>
      </c>
      <c r="E418" s="102"/>
      <c r="F418" s="100" t="s">
        <v>225</v>
      </c>
      <c r="G418" s="99">
        <f>SUM(G419)</f>
        <v>0</v>
      </c>
      <c r="H418" s="99">
        <f>SUM(H419)</f>
        <v>0</v>
      </c>
      <c r="I418" s="99">
        <f>SUM(I419)</f>
        <v>0</v>
      </c>
      <c r="J418" s="99">
        <f t="shared" si="20"/>
        <v>0</v>
      </c>
      <c r="K418" s="98"/>
    </row>
    <row r="419" spans="1:11" x14ac:dyDescent="0.2">
      <c r="A419" s="104">
        <v>2</v>
      </c>
      <c r="B419" s="96">
        <v>6</v>
      </c>
      <c r="C419" s="96">
        <v>7</v>
      </c>
      <c r="D419" s="96">
        <v>7</v>
      </c>
      <c r="E419" s="111" t="s">
        <v>78</v>
      </c>
      <c r="F419" s="95" t="s">
        <v>225</v>
      </c>
      <c r="G419" s="94"/>
      <c r="H419" s="93">
        <f>'CUENTA T VS'!HS77</f>
        <v>0</v>
      </c>
      <c r="I419" s="94"/>
      <c r="J419" s="93">
        <f t="shared" si="20"/>
        <v>0</v>
      </c>
      <c r="K419" s="92">
        <f>J419/$J$25</f>
        <v>0</v>
      </c>
    </row>
    <row r="420" spans="1:11" x14ac:dyDescent="0.2">
      <c r="A420" s="105">
        <v>2</v>
      </c>
      <c r="B420" s="102">
        <v>6</v>
      </c>
      <c r="C420" s="102">
        <v>7</v>
      </c>
      <c r="D420" s="102">
        <v>8</v>
      </c>
      <c r="E420" s="102"/>
      <c r="F420" s="100" t="s">
        <v>591</v>
      </c>
      <c r="G420" s="99">
        <f>SUM(G421)</f>
        <v>0</v>
      </c>
      <c r="H420" s="99">
        <f>SUM(H421)</f>
        <v>0</v>
      </c>
      <c r="I420" s="99">
        <f>SUM(I421)</f>
        <v>0</v>
      </c>
      <c r="J420" s="99">
        <f t="shared" si="20"/>
        <v>0</v>
      </c>
      <c r="K420" s="98"/>
    </row>
    <row r="421" spans="1:11" x14ac:dyDescent="0.2">
      <c r="A421" s="104">
        <v>2</v>
      </c>
      <c r="B421" s="96">
        <v>6</v>
      </c>
      <c r="C421" s="96">
        <v>7</v>
      </c>
      <c r="D421" s="96">
        <v>8</v>
      </c>
      <c r="E421" s="111" t="s">
        <v>78</v>
      </c>
      <c r="F421" s="95" t="s">
        <v>591</v>
      </c>
      <c r="G421" s="94"/>
      <c r="H421" s="93">
        <f>'CUENTA T VS'!HT77</f>
        <v>0</v>
      </c>
      <c r="I421" s="94"/>
      <c r="J421" s="93">
        <f t="shared" si="20"/>
        <v>0</v>
      </c>
      <c r="K421" s="92">
        <f>J421/$J$25</f>
        <v>0</v>
      </c>
    </row>
    <row r="422" spans="1:11" x14ac:dyDescent="0.2">
      <c r="A422" s="105">
        <v>2</v>
      </c>
      <c r="B422" s="102">
        <v>6</v>
      </c>
      <c r="C422" s="102">
        <v>7</v>
      </c>
      <c r="D422" s="102">
        <v>9</v>
      </c>
      <c r="E422" s="102"/>
      <c r="F422" s="100" t="s">
        <v>224</v>
      </c>
      <c r="G422" s="99">
        <f>SUM(G423)</f>
        <v>0</v>
      </c>
      <c r="H422" s="99">
        <f>SUM(H423)</f>
        <v>0</v>
      </c>
      <c r="I422" s="99">
        <f>SUM(I423)</f>
        <v>0</v>
      </c>
      <c r="J422" s="99">
        <f t="shared" si="20"/>
        <v>0</v>
      </c>
      <c r="K422" s="98"/>
    </row>
    <row r="423" spans="1:11" x14ac:dyDescent="0.2">
      <c r="A423" s="104">
        <v>2</v>
      </c>
      <c r="B423" s="96">
        <v>6</v>
      </c>
      <c r="C423" s="96">
        <v>7</v>
      </c>
      <c r="D423" s="96">
        <v>9</v>
      </c>
      <c r="E423" s="111" t="s">
        <v>78</v>
      </c>
      <c r="F423" s="95" t="s">
        <v>224</v>
      </c>
      <c r="G423" s="94"/>
      <c r="H423" s="93">
        <f>'CUENTA T VS'!HU77</f>
        <v>0</v>
      </c>
      <c r="I423" s="94"/>
      <c r="J423" s="93">
        <f t="shared" si="20"/>
        <v>0</v>
      </c>
      <c r="K423" s="92">
        <f>J423/$J$25</f>
        <v>0</v>
      </c>
    </row>
    <row r="424" spans="1:11" x14ac:dyDescent="0.2">
      <c r="A424" s="110">
        <v>2</v>
      </c>
      <c r="B424" s="109">
        <v>6</v>
      </c>
      <c r="C424" s="109">
        <v>8</v>
      </c>
      <c r="D424" s="109"/>
      <c r="E424" s="109"/>
      <c r="F424" s="108" t="s">
        <v>223</v>
      </c>
      <c r="G424" s="107">
        <f>G425+G427+G429+G432+G434+G436+G438+G440+G444</f>
        <v>0</v>
      </c>
      <c r="H424" s="107">
        <f>H425+H427+H429+H432+H434+H436+H438+H440+H444</f>
        <v>0</v>
      </c>
      <c r="I424" s="107">
        <f>I425+I427+I429+I432+I434+I436+I438+I440+I444</f>
        <v>0</v>
      </c>
      <c r="J424" s="107">
        <f t="shared" si="20"/>
        <v>0</v>
      </c>
      <c r="K424" s="106"/>
    </row>
    <row r="425" spans="1:11" x14ac:dyDescent="0.2">
      <c r="A425" s="105">
        <v>2</v>
      </c>
      <c r="B425" s="102">
        <v>6</v>
      </c>
      <c r="C425" s="102">
        <v>8</v>
      </c>
      <c r="D425" s="102">
        <v>1</v>
      </c>
      <c r="E425" s="102"/>
      <c r="F425" s="100" t="s">
        <v>222</v>
      </c>
      <c r="G425" s="99">
        <f>+G426</f>
        <v>0</v>
      </c>
      <c r="H425" s="99">
        <f>+H426</f>
        <v>0</v>
      </c>
      <c r="I425" s="99">
        <f>+I426</f>
        <v>0</v>
      </c>
      <c r="J425" s="99">
        <f t="shared" si="20"/>
        <v>0</v>
      </c>
      <c r="K425" s="98"/>
    </row>
    <row r="426" spans="1:11" x14ac:dyDescent="0.2">
      <c r="A426" s="104">
        <v>2</v>
      </c>
      <c r="B426" s="96">
        <v>6</v>
      </c>
      <c r="C426" s="96">
        <v>8</v>
      </c>
      <c r="D426" s="96">
        <v>1</v>
      </c>
      <c r="E426" s="111" t="s">
        <v>78</v>
      </c>
      <c r="F426" s="95" t="s">
        <v>222</v>
      </c>
      <c r="G426" s="94"/>
      <c r="H426" s="93">
        <f>'CUENTA T VS'!HV77</f>
        <v>0</v>
      </c>
      <c r="I426" s="94"/>
      <c r="J426" s="93">
        <f t="shared" si="20"/>
        <v>0</v>
      </c>
      <c r="K426" s="92">
        <f>J426/$J$25</f>
        <v>0</v>
      </c>
    </row>
    <row r="427" spans="1:11" x14ac:dyDescent="0.2">
      <c r="A427" s="105">
        <v>2</v>
      </c>
      <c r="B427" s="102">
        <v>6</v>
      </c>
      <c r="C427" s="102">
        <v>8</v>
      </c>
      <c r="D427" s="102">
        <v>2</v>
      </c>
      <c r="E427" s="102"/>
      <c r="F427" s="100" t="s">
        <v>221</v>
      </c>
      <c r="G427" s="99">
        <f>+G428</f>
        <v>0</v>
      </c>
      <c r="H427" s="99">
        <f>+H428</f>
        <v>0</v>
      </c>
      <c r="I427" s="99">
        <f>+I428</f>
        <v>0</v>
      </c>
      <c r="J427" s="99">
        <f t="shared" si="20"/>
        <v>0</v>
      </c>
      <c r="K427" s="98"/>
    </row>
    <row r="428" spans="1:11" x14ac:dyDescent="0.2">
      <c r="A428" s="104">
        <v>2</v>
      </c>
      <c r="B428" s="96">
        <v>6</v>
      </c>
      <c r="C428" s="96">
        <v>8</v>
      </c>
      <c r="D428" s="96">
        <v>2</v>
      </c>
      <c r="E428" s="111" t="s">
        <v>78</v>
      </c>
      <c r="F428" s="95" t="s">
        <v>221</v>
      </c>
      <c r="G428" s="94"/>
      <c r="H428" s="93">
        <f>'CUENTA T VS'!HW77</f>
        <v>0</v>
      </c>
      <c r="I428" s="94"/>
      <c r="J428" s="93">
        <f t="shared" si="20"/>
        <v>0</v>
      </c>
      <c r="K428" s="92">
        <f>J428/$J$25</f>
        <v>0</v>
      </c>
    </row>
    <row r="429" spans="1:11" x14ac:dyDescent="0.2">
      <c r="A429" s="105">
        <v>2</v>
      </c>
      <c r="B429" s="102">
        <v>6</v>
      </c>
      <c r="C429" s="102">
        <v>8</v>
      </c>
      <c r="D429" s="102">
        <v>3</v>
      </c>
      <c r="E429" s="102"/>
      <c r="F429" s="100" t="s">
        <v>220</v>
      </c>
      <c r="G429" s="99">
        <f>SUM(G430:G431)</f>
        <v>0</v>
      </c>
      <c r="H429" s="99">
        <f>SUM(H430:H431)</f>
        <v>0</v>
      </c>
      <c r="I429" s="99">
        <f>SUM(I430:I431)</f>
        <v>0</v>
      </c>
      <c r="J429" s="99">
        <f t="shared" si="20"/>
        <v>0</v>
      </c>
      <c r="K429" s="98"/>
    </row>
    <row r="430" spans="1:11" x14ac:dyDescent="0.2">
      <c r="A430" s="104">
        <v>2</v>
      </c>
      <c r="B430" s="96">
        <v>6</v>
      </c>
      <c r="C430" s="96">
        <v>8</v>
      </c>
      <c r="D430" s="96">
        <v>3</v>
      </c>
      <c r="E430" s="111" t="s">
        <v>78</v>
      </c>
      <c r="F430" s="95" t="s">
        <v>219</v>
      </c>
      <c r="G430" s="94"/>
      <c r="H430" s="93">
        <f>'CUENTA T VS'!HX77</f>
        <v>0</v>
      </c>
      <c r="I430" s="94"/>
      <c r="J430" s="93">
        <f t="shared" si="20"/>
        <v>0</v>
      </c>
      <c r="K430" s="92">
        <f>J430/$J$25</f>
        <v>0</v>
      </c>
    </row>
    <row r="431" spans="1:11" x14ac:dyDescent="0.2">
      <c r="A431" s="104">
        <v>2</v>
      </c>
      <c r="B431" s="96">
        <v>6</v>
      </c>
      <c r="C431" s="96">
        <v>8</v>
      </c>
      <c r="D431" s="96">
        <v>3</v>
      </c>
      <c r="E431" s="111" t="s">
        <v>77</v>
      </c>
      <c r="F431" s="95" t="s">
        <v>218</v>
      </c>
      <c r="G431" s="94"/>
      <c r="H431" s="93">
        <f>'CUENTA T VS'!HY77</f>
        <v>0</v>
      </c>
      <c r="I431" s="94"/>
      <c r="J431" s="93">
        <f t="shared" si="20"/>
        <v>0</v>
      </c>
      <c r="K431" s="92">
        <f>J431/$J$25</f>
        <v>0</v>
      </c>
    </row>
    <row r="432" spans="1:11" x14ac:dyDescent="0.2">
      <c r="A432" s="105">
        <v>2</v>
      </c>
      <c r="B432" s="102">
        <v>6</v>
      </c>
      <c r="C432" s="102">
        <v>8</v>
      </c>
      <c r="D432" s="102">
        <v>4</v>
      </c>
      <c r="E432" s="102"/>
      <c r="F432" s="100" t="s">
        <v>217</v>
      </c>
      <c r="G432" s="99">
        <f>+G433</f>
        <v>0</v>
      </c>
      <c r="H432" s="99">
        <f>+H433</f>
        <v>0</v>
      </c>
      <c r="I432" s="99">
        <f>+I433</f>
        <v>0</v>
      </c>
      <c r="J432" s="99">
        <f t="shared" si="20"/>
        <v>0</v>
      </c>
      <c r="K432" s="98"/>
    </row>
    <row r="433" spans="1:11" x14ac:dyDescent="0.2">
      <c r="A433" s="104">
        <v>2</v>
      </c>
      <c r="B433" s="96">
        <v>6</v>
      </c>
      <c r="C433" s="96">
        <v>8</v>
      </c>
      <c r="D433" s="96">
        <v>4</v>
      </c>
      <c r="E433" s="111" t="s">
        <v>78</v>
      </c>
      <c r="F433" s="95" t="s">
        <v>217</v>
      </c>
      <c r="G433" s="94"/>
      <c r="H433" s="93">
        <f>'CUENTA T VS'!HZ77</f>
        <v>0</v>
      </c>
      <c r="I433" s="94"/>
      <c r="J433" s="93">
        <f t="shared" si="20"/>
        <v>0</v>
      </c>
      <c r="K433" s="92">
        <f>J433/$J$25</f>
        <v>0</v>
      </c>
    </row>
    <row r="434" spans="1:11" x14ac:dyDescent="0.2">
      <c r="A434" s="105">
        <v>2</v>
      </c>
      <c r="B434" s="102">
        <v>6</v>
      </c>
      <c r="C434" s="102">
        <v>8</v>
      </c>
      <c r="D434" s="102">
        <v>5</v>
      </c>
      <c r="E434" s="102"/>
      <c r="F434" s="100" t="s">
        <v>216</v>
      </c>
      <c r="G434" s="99">
        <f>+G435</f>
        <v>0</v>
      </c>
      <c r="H434" s="99">
        <f>+H435</f>
        <v>0</v>
      </c>
      <c r="I434" s="99">
        <f>+I435</f>
        <v>0</v>
      </c>
      <c r="J434" s="99">
        <f t="shared" si="20"/>
        <v>0</v>
      </c>
      <c r="K434" s="98"/>
    </row>
    <row r="435" spans="1:11" x14ac:dyDescent="0.2">
      <c r="A435" s="104">
        <v>2</v>
      </c>
      <c r="B435" s="96">
        <v>6</v>
      </c>
      <c r="C435" s="96">
        <v>8</v>
      </c>
      <c r="D435" s="96">
        <v>5</v>
      </c>
      <c r="E435" s="111" t="s">
        <v>78</v>
      </c>
      <c r="F435" s="95" t="s">
        <v>216</v>
      </c>
      <c r="G435" s="93"/>
      <c r="H435" s="93">
        <f>'CUENTA T VS'!IA77</f>
        <v>0</v>
      </c>
      <c r="I435" s="94"/>
      <c r="J435" s="93">
        <f t="shared" si="20"/>
        <v>0</v>
      </c>
      <c r="K435" s="92">
        <f>J435/$J$25</f>
        <v>0</v>
      </c>
    </row>
    <row r="436" spans="1:11" x14ac:dyDescent="0.2">
      <c r="A436" s="105">
        <v>2</v>
      </c>
      <c r="B436" s="102">
        <v>6</v>
      </c>
      <c r="C436" s="102">
        <v>8</v>
      </c>
      <c r="D436" s="102">
        <v>6</v>
      </c>
      <c r="E436" s="102"/>
      <c r="F436" s="100" t="s">
        <v>215</v>
      </c>
      <c r="G436" s="99">
        <f>+G437</f>
        <v>0</v>
      </c>
      <c r="H436" s="99">
        <f>+H437</f>
        <v>0</v>
      </c>
      <c r="I436" s="99">
        <f>+I437</f>
        <v>0</v>
      </c>
      <c r="J436" s="99">
        <f t="shared" si="20"/>
        <v>0</v>
      </c>
      <c r="K436" s="98"/>
    </row>
    <row r="437" spans="1:11" x14ac:dyDescent="0.2">
      <c r="A437" s="104">
        <v>2</v>
      </c>
      <c r="B437" s="96">
        <v>6</v>
      </c>
      <c r="C437" s="96">
        <v>8</v>
      </c>
      <c r="D437" s="96">
        <v>6</v>
      </c>
      <c r="E437" s="111" t="s">
        <v>78</v>
      </c>
      <c r="F437" s="95" t="s">
        <v>215</v>
      </c>
      <c r="G437" s="93"/>
      <c r="H437" s="93">
        <f>'CUENTA T VS'!IB77</f>
        <v>0</v>
      </c>
      <c r="I437" s="94"/>
      <c r="J437" s="93">
        <f t="shared" si="20"/>
        <v>0</v>
      </c>
      <c r="K437" s="92">
        <f>J437/$J$25</f>
        <v>0</v>
      </c>
    </row>
    <row r="438" spans="1:11" x14ac:dyDescent="0.2">
      <c r="A438" s="105">
        <v>2</v>
      </c>
      <c r="B438" s="102">
        <v>6</v>
      </c>
      <c r="C438" s="102">
        <v>8</v>
      </c>
      <c r="D438" s="102">
        <v>7</v>
      </c>
      <c r="E438" s="102"/>
      <c r="F438" s="100" t="s">
        <v>214</v>
      </c>
      <c r="G438" s="99">
        <f>+G439</f>
        <v>0</v>
      </c>
      <c r="H438" s="99">
        <f>+H439</f>
        <v>0</v>
      </c>
      <c r="I438" s="99">
        <f>+I439</f>
        <v>0</v>
      </c>
      <c r="J438" s="99">
        <f t="shared" si="20"/>
        <v>0</v>
      </c>
      <c r="K438" s="98"/>
    </row>
    <row r="439" spans="1:11" x14ac:dyDescent="0.2">
      <c r="A439" s="104">
        <v>2</v>
      </c>
      <c r="B439" s="96">
        <v>6</v>
      </c>
      <c r="C439" s="96">
        <v>8</v>
      </c>
      <c r="D439" s="96">
        <v>7</v>
      </c>
      <c r="E439" s="111" t="s">
        <v>78</v>
      </c>
      <c r="F439" s="95" t="s">
        <v>214</v>
      </c>
      <c r="G439" s="94"/>
      <c r="H439" s="93">
        <f>'CUENTA T VS'!IC77</f>
        <v>0</v>
      </c>
      <c r="I439" s="94"/>
      <c r="J439" s="93">
        <f t="shared" si="20"/>
        <v>0</v>
      </c>
      <c r="K439" s="92">
        <f>J439/$J$25</f>
        <v>0</v>
      </c>
    </row>
    <row r="440" spans="1:11" x14ac:dyDescent="0.2">
      <c r="A440" s="103">
        <v>2</v>
      </c>
      <c r="B440" s="102">
        <v>6</v>
      </c>
      <c r="C440" s="102">
        <v>8</v>
      </c>
      <c r="D440" s="102">
        <v>8</v>
      </c>
      <c r="E440" s="102"/>
      <c r="F440" s="100" t="s">
        <v>603</v>
      </c>
      <c r="G440" s="99">
        <f>SUM(G441:G443)</f>
        <v>0</v>
      </c>
      <c r="H440" s="99">
        <f>SUM(H441:H443)</f>
        <v>0</v>
      </c>
      <c r="I440" s="99">
        <f>SUM(I441:I443)</f>
        <v>0</v>
      </c>
      <c r="J440" s="99">
        <f t="shared" si="20"/>
        <v>0</v>
      </c>
      <c r="K440" s="98"/>
    </row>
    <row r="441" spans="1:11" x14ac:dyDescent="0.2">
      <c r="A441" s="104">
        <v>2</v>
      </c>
      <c r="B441" s="96">
        <v>6</v>
      </c>
      <c r="C441" s="96">
        <v>8</v>
      </c>
      <c r="D441" s="96">
        <v>8</v>
      </c>
      <c r="E441" s="96" t="s">
        <v>213</v>
      </c>
      <c r="F441" s="95" t="s">
        <v>212</v>
      </c>
      <c r="G441" s="93"/>
      <c r="H441" s="93">
        <f>'CUENTA T VS'!ID77</f>
        <v>0</v>
      </c>
      <c r="I441" s="93"/>
      <c r="J441" s="93">
        <f t="shared" si="20"/>
        <v>0</v>
      </c>
      <c r="K441" s="92">
        <f>J441/$J$25</f>
        <v>0</v>
      </c>
    </row>
    <row r="442" spans="1:11" x14ac:dyDescent="0.2">
      <c r="A442" s="104">
        <v>2</v>
      </c>
      <c r="B442" s="96">
        <v>6</v>
      </c>
      <c r="C442" s="96">
        <v>8</v>
      </c>
      <c r="D442" s="96">
        <v>8</v>
      </c>
      <c r="E442" s="96" t="s">
        <v>211</v>
      </c>
      <c r="F442" s="95" t="s">
        <v>210</v>
      </c>
      <c r="G442" s="93"/>
      <c r="H442" s="93">
        <f>'CUENTA T VS'!IE77</f>
        <v>0</v>
      </c>
      <c r="I442" s="93"/>
      <c r="J442" s="93">
        <f t="shared" si="20"/>
        <v>0</v>
      </c>
      <c r="K442" s="92">
        <f>J442/$J$25</f>
        <v>0</v>
      </c>
    </row>
    <row r="443" spans="1:11" x14ac:dyDescent="0.2">
      <c r="A443" s="104">
        <v>2</v>
      </c>
      <c r="B443" s="96">
        <v>6</v>
      </c>
      <c r="C443" s="96">
        <v>8</v>
      </c>
      <c r="D443" s="96">
        <v>8</v>
      </c>
      <c r="E443" s="96" t="s">
        <v>209</v>
      </c>
      <c r="F443" s="95" t="s">
        <v>208</v>
      </c>
      <c r="G443" s="93"/>
      <c r="H443" s="93">
        <f>'CUENTA T VS'!IF77</f>
        <v>0</v>
      </c>
      <c r="I443" s="93"/>
      <c r="J443" s="93">
        <f t="shared" si="20"/>
        <v>0</v>
      </c>
      <c r="K443" s="92">
        <f>J443/$J$25</f>
        <v>0</v>
      </c>
    </row>
    <row r="444" spans="1:11" x14ac:dyDescent="0.2">
      <c r="A444" s="105">
        <v>2</v>
      </c>
      <c r="B444" s="102">
        <v>6</v>
      </c>
      <c r="C444" s="102">
        <v>8</v>
      </c>
      <c r="D444" s="102">
        <v>9</v>
      </c>
      <c r="E444" s="102"/>
      <c r="F444" s="100" t="s">
        <v>207</v>
      </c>
      <c r="G444" s="99">
        <f>+G445</f>
        <v>0</v>
      </c>
      <c r="H444" s="99">
        <f>+H445</f>
        <v>0</v>
      </c>
      <c r="I444" s="99">
        <f>+I445</f>
        <v>0</v>
      </c>
      <c r="J444" s="99">
        <f t="shared" si="20"/>
        <v>0</v>
      </c>
      <c r="K444" s="98"/>
    </row>
    <row r="445" spans="1:11" x14ac:dyDescent="0.2">
      <c r="A445" s="104">
        <v>2</v>
      </c>
      <c r="B445" s="96">
        <v>6</v>
      </c>
      <c r="C445" s="96">
        <v>8</v>
      </c>
      <c r="D445" s="96">
        <v>9</v>
      </c>
      <c r="E445" s="96" t="s">
        <v>174</v>
      </c>
      <c r="F445" s="95" t="s">
        <v>207</v>
      </c>
      <c r="G445" s="93"/>
      <c r="H445" s="93">
        <f>'CUENTA T VS'!IG77</f>
        <v>0</v>
      </c>
      <c r="I445" s="93"/>
      <c r="J445" s="93">
        <f t="shared" si="20"/>
        <v>0</v>
      </c>
      <c r="K445" s="92">
        <f>J445/$J$25</f>
        <v>0</v>
      </c>
    </row>
    <row r="446" spans="1:11" x14ac:dyDescent="0.2">
      <c r="A446" s="117">
        <v>2</v>
      </c>
      <c r="B446" s="109">
        <v>6</v>
      </c>
      <c r="C446" s="109">
        <v>9</v>
      </c>
      <c r="D446" s="109"/>
      <c r="E446" s="116"/>
      <c r="F446" s="108" t="s">
        <v>206</v>
      </c>
      <c r="G446" s="107">
        <f>+G447+G450+G453+G455+G457+G461</f>
        <v>0</v>
      </c>
      <c r="H446" s="107">
        <f>+H447+H450+H453+H455+H457+H461</f>
        <v>0</v>
      </c>
      <c r="I446" s="107">
        <f>+I447+I450+I453+I455+I457+I461</f>
        <v>0</v>
      </c>
      <c r="J446" s="107">
        <f t="shared" si="20"/>
        <v>0</v>
      </c>
      <c r="K446" s="106"/>
    </row>
    <row r="447" spans="1:11" x14ac:dyDescent="0.2">
      <c r="A447" s="105">
        <v>2</v>
      </c>
      <c r="B447" s="102">
        <v>6</v>
      </c>
      <c r="C447" s="102">
        <v>9</v>
      </c>
      <c r="D447" s="102">
        <v>1</v>
      </c>
      <c r="E447" s="102"/>
      <c r="F447" s="100" t="s">
        <v>205</v>
      </c>
      <c r="G447" s="99">
        <f>+G448+G449</f>
        <v>0</v>
      </c>
      <c r="H447" s="99">
        <f t="shared" ref="H447:I447" si="21">+H448+H449</f>
        <v>0</v>
      </c>
      <c r="I447" s="99">
        <f t="shared" si="21"/>
        <v>0</v>
      </c>
      <c r="J447" s="99">
        <f t="shared" si="20"/>
        <v>0</v>
      </c>
      <c r="K447" s="99"/>
    </row>
    <row r="448" spans="1:11" x14ac:dyDescent="0.2">
      <c r="A448" s="115">
        <v>2</v>
      </c>
      <c r="B448" s="114">
        <v>6</v>
      </c>
      <c r="C448" s="114">
        <v>9</v>
      </c>
      <c r="D448" s="114">
        <v>1</v>
      </c>
      <c r="E448" s="114" t="s">
        <v>78</v>
      </c>
      <c r="F448" s="113" t="s">
        <v>205</v>
      </c>
      <c r="G448" s="112"/>
      <c r="H448" s="112">
        <f>'CUENTA T VS'!IH77</f>
        <v>0</v>
      </c>
      <c r="I448" s="112"/>
      <c r="J448" s="112">
        <f t="shared" si="20"/>
        <v>0</v>
      </c>
      <c r="K448" s="92">
        <f>J448/$J$25</f>
        <v>0</v>
      </c>
    </row>
    <row r="449" spans="1:11" x14ac:dyDescent="0.2">
      <c r="A449" s="115">
        <v>2</v>
      </c>
      <c r="B449" s="114">
        <v>6</v>
      </c>
      <c r="C449" s="114">
        <v>9</v>
      </c>
      <c r="D449" s="114">
        <v>1</v>
      </c>
      <c r="E449" s="114" t="s">
        <v>77</v>
      </c>
      <c r="F449" s="113" t="s">
        <v>592</v>
      </c>
      <c r="G449" s="112"/>
      <c r="H449" s="112">
        <f>'CUENTA T VS'!II77</f>
        <v>0</v>
      </c>
      <c r="I449" s="112"/>
      <c r="J449" s="112">
        <f t="shared" si="20"/>
        <v>0</v>
      </c>
      <c r="K449" s="92">
        <f>J449/$J$25</f>
        <v>0</v>
      </c>
    </row>
    <row r="450" spans="1:11" x14ac:dyDescent="0.2">
      <c r="A450" s="105">
        <v>2</v>
      </c>
      <c r="B450" s="102">
        <v>6</v>
      </c>
      <c r="C450" s="102">
        <v>9</v>
      </c>
      <c r="D450" s="102">
        <v>2</v>
      </c>
      <c r="E450" s="102"/>
      <c r="F450" s="100" t="s">
        <v>204</v>
      </c>
      <c r="G450" s="99">
        <f>SUM(G451:G452)</f>
        <v>0</v>
      </c>
      <c r="H450" s="99">
        <f t="shared" ref="H450:I450" si="22">SUM(H451:H452)</f>
        <v>0</v>
      </c>
      <c r="I450" s="99">
        <f t="shared" si="22"/>
        <v>0</v>
      </c>
      <c r="J450" s="99">
        <f t="shared" si="20"/>
        <v>0</v>
      </c>
      <c r="K450" s="98"/>
    </row>
    <row r="451" spans="1:11" x14ac:dyDescent="0.2">
      <c r="A451" s="104">
        <v>2</v>
      </c>
      <c r="B451" s="96">
        <v>6</v>
      </c>
      <c r="C451" s="96">
        <v>9</v>
      </c>
      <c r="D451" s="96">
        <v>2</v>
      </c>
      <c r="E451" s="111" t="s">
        <v>78</v>
      </c>
      <c r="F451" s="95" t="s">
        <v>204</v>
      </c>
      <c r="G451" s="94"/>
      <c r="H451" s="93">
        <f>'CUENTA T VS'!IJ77</f>
        <v>0</v>
      </c>
      <c r="I451" s="94"/>
      <c r="J451" s="93">
        <f t="shared" si="20"/>
        <v>0</v>
      </c>
      <c r="K451" s="92">
        <f>J451/$J$25</f>
        <v>0</v>
      </c>
    </row>
    <row r="452" spans="1:11" x14ac:dyDescent="0.2">
      <c r="A452" s="104">
        <v>2</v>
      </c>
      <c r="B452" s="96">
        <v>6</v>
      </c>
      <c r="C452" s="96">
        <v>9</v>
      </c>
      <c r="D452" s="96">
        <v>2</v>
      </c>
      <c r="E452" s="111" t="s">
        <v>77</v>
      </c>
      <c r="F452" s="95" t="s">
        <v>593</v>
      </c>
      <c r="G452" s="94"/>
      <c r="H452" s="93">
        <f>'CUENTA T VS'!IK77</f>
        <v>0</v>
      </c>
      <c r="I452" s="94"/>
      <c r="J452" s="93">
        <f t="shared" si="20"/>
        <v>0</v>
      </c>
      <c r="K452" s="92">
        <f>J452/$J$25</f>
        <v>0</v>
      </c>
    </row>
    <row r="453" spans="1:11" x14ac:dyDescent="0.2">
      <c r="A453" s="105">
        <v>2</v>
      </c>
      <c r="B453" s="102">
        <v>6</v>
      </c>
      <c r="C453" s="102">
        <v>9</v>
      </c>
      <c r="D453" s="102">
        <v>3</v>
      </c>
      <c r="E453" s="102"/>
      <c r="F453" s="100" t="s">
        <v>203</v>
      </c>
      <c r="G453" s="99">
        <f>SUM(G454)</f>
        <v>0</v>
      </c>
      <c r="H453" s="99">
        <f>SUM(H454)</f>
        <v>0</v>
      </c>
      <c r="I453" s="99">
        <f>SUM(I454)</f>
        <v>0</v>
      </c>
      <c r="J453" s="99">
        <f t="shared" si="20"/>
        <v>0</v>
      </c>
      <c r="K453" s="99"/>
    </row>
    <row r="454" spans="1:11" x14ac:dyDescent="0.2">
      <c r="A454" s="104">
        <v>2</v>
      </c>
      <c r="B454" s="96">
        <v>6</v>
      </c>
      <c r="C454" s="96">
        <v>9</v>
      </c>
      <c r="D454" s="96">
        <v>3</v>
      </c>
      <c r="E454" s="111" t="s">
        <v>78</v>
      </c>
      <c r="F454" s="95" t="s">
        <v>203</v>
      </c>
      <c r="G454" s="94"/>
      <c r="H454" s="93">
        <f>'CUENTA T VS'!IL77</f>
        <v>0</v>
      </c>
      <c r="I454" s="94"/>
      <c r="J454" s="93">
        <f t="shared" si="20"/>
        <v>0</v>
      </c>
      <c r="K454" s="92">
        <f>J454/$J$25</f>
        <v>0</v>
      </c>
    </row>
    <row r="455" spans="1:11" x14ac:dyDescent="0.2">
      <c r="A455" s="105">
        <v>2</v>
      </c>
      <c r="B455" s="102">
        <v>6</v>
      </c>
      <c r="C455" s="102">
        <v>9</v>
      </c>
      <c r="D455" s="102">
        <v>4</v>
      </c>
      <c r="E455" s="102"/>
      <c r="F455" s="100" t="s">
        <v>202</v>
      </c>
      <c r="G455" s="99">
        <f>SUM(G456)</f>
        <v>0</v>
      </c>
      <c r="H455" s="99">
        <f>SUM(H456)</f>
        <v>0</v>
      </c>
      <c r="I455" s="99">
        <f>SUM(I456)</f>
        <v>0</v>
      </c>
      <c r="J455" s="99">
        <f t="shared" si="20"/>
        <v>0</v>
      </c>
      <c r="K455" s="98"/>
    </row>
    <row r="456" spans="1:11" x14ac:dyDescent="0.2">
      <c r="A456" s="104">
        <v>2</v>
      </c>
      <c r="B456" s="96">
        <v>6</v>
      </c>
      <c r="C456" s="96">
        <v>9</v>
      </c>
      <c r="D456" s="96">
        <v>4</v>
      </c>
      <c r="E456" s="111" t="s">
        <v>78</v>
      </c>
      <c r="F456" s="95" t="s">
        <v>202</v>
      </c>
      <c r="G456" s="94"/>
      <c r="H456" s="93">
        <f>'CUENTA T VS'!IM77</f>
        <v>0</v>
      </c>
      <c r="I456" s="94"/>
      <c r="J456" s="93">
        <f t="shared" si="20"/>
        <v>0</v>
      </c>
      <c r="K456" s="92">
        <f>J456/$J$25</f>
        <v>0</v>
      </c>
    </row>
    <row r="457" spans="1:11" x14ac:dyDescent="0.2">
      <c r="A457" s="105">
        <v>2</v>
      </c>
      <c r="B457" s="102">
        <v>6</v>
      </c>
      <c r="C457" s="102">
        <v>9</v>
      </c>
      <c r="D457" s="102">
        <v>5</v>
      </c>
      <c r="E457" s="102"/>
      <c r="F457" s="100" t="s">
        <v>201</v>
      </c>
      <c r="G457" s="99">
        <f>SUM(G458:G460)</f>
        <v>0</v>
      </c>
      <c r="H457" s="99">
        <f>SUM(H458:H460)</f>
        <v>0</v>
      </c>
      <c r="I457" s="99">
        <f>SUM(I458:I460)</f>
        <v>0</v>
      </c>
      <c r="J457" s="99">
        <f t="shared" si="20"/>
        <v>0</v>
      </c>
      <c r="K457" s="98"/>
    </row>
    <row r="458" spans="1:11" x14ac:dyDescent="0.2">
      <c r="A458" s="104">
        <v>2</v>
      </c>
      <c r="B458" s="96">
        <v>6</v>
      </c>
      <c r="C458" s="96">
        <v>9</v>
      </c>
      <c r="D458" s="96">
        <v>5</v>
      </c>
      <c r="E458" s="111" t="s">
        <v>78</v>
      </c>
      <c r="F458" s="95" t="s">
        <v>200</v>
      </c>
      <c r="G458" s="94"/>
      <c r="H458" s="93">
        <f>'CUENTA T VS'!IN77</f>
        <v>0</v>
      </c>
      <c r="I458" s="94"/>
      <c r="J458" s="93">
        <f t="shared" si="20"/>
        <v>0</v>
      </c>
      <c r="K458" s="92">
        <f>J458/$J$25</f>
        <v>0</v>
      </c>
    </row>
    <row r="459" spans="1:11" x14ac:dyDescent="0.2">
      <c r="A459" s="104">
        <v>2</v>
      </c>
      <c r="B459" s="96">
        <v>6</v>
      </c>
      <c r="C459" s="96">
        <v>9</v>
      </c>
      <c r="D459" s="96">
        <v>5</v>
      </c>
      <c r="E459" s="111" t="s">
        <v>77</v>
      </c>
      <c r="F459" s="95" t="s">
        <v>199</v>
      </c>
      <c r="G459" s="94"/>
      <c r="H459" s="93">
        <f>'CUENTA T VS'!IO77</f>
        <v>0</v>
      </c>
      <c r="I459" s="94"/>
      <c r="J459" s="93">
        <f t="shared" si="20"/>
        <v>0</v>
      </c>
      <c r="K459" s="92">
        <f>J459/$J$25</f>
        <v>0</v>
      </c>
    </row>
    <row r="460" spans="1:11" x14ac:dyDescent="0.2">
      <c r="A460" s="104">
        <v>2</v>
      </c>
      <c r="B460" s="96">
        <v>6</v>
      </c>
      <c r="C460" s="96">
        <v>9</v>
      </c>
      <c r="D460" s="96">
        <v>5</v>
      </c>
      <c r="E460" s="111" t="s">
        <v>198</v>
      </c>
      <c r="F460" s="95" t="s">
        <v>197</v>
      </c>
      <c r="G460" s="94"/>
      <c r="H460" s="93">
        <f>'CUENTA T VS'!IP77</f>
        <v>0</v>
      </c>
      <c r="I460" s="94"/>
      <c r="J460" s="93">
        <f t="shared" si="20"/>
        <v>0</v>
      </c>
      <c r="K460" s="92">
        <f>J460/$J$25</f>
        <v>0</v>
      </c>
    </row>
    <row r="461" spans="1:11" x14ac:dyDescent="0.2">
      <c r="A461" s="105">
        <v>2</v>
      </c>
      <c r="B461" s="102">
        <v>6</v>
      </c>
      <c r="C461" s="102">
        <v>9</v>
      </c>
      <c r="D461" s="102">
        <v>9</v>
      </c>
      <c r="E461" s="102"/>
      <c r="F461" s="100" t="s">
        <v>196</v>
      </c>
      <c r="G461" s="99">
        <f>SUM(G462)</f>
        <v>0</v>
      </c>
      <c r="H461" s="99">
        <f>SUM(H462)</f>
        <v>0</v>
      </c>
      <c r="I461" s="99">
        <f>SUM(I462)</f>
        <v>0</v>
      </c>
      <c r="J461" s="99">
        <f t="shared" si="20"/>
        <v>0</v>
      </c>
      <c r="K461" s="98"/>
    </row>
    <row r="462" spans="1:11" x14ac:dyDescent="0.2">
      <c r="A462" s="104">
        <v>2</v>
      </c>
      <c r="B462" s="96">
        <v>6</v>
      </c>
      <c r="C462" s="96">
        <v>9</v>
      </c>
      <c r="D462" s="96">
        <v>9</v>
      </c>
      <c r="E462" s="111" t="s">
        <v>78</v>
      </c>
      <c r="F462" s="95" t="s">
        <v>196</v>
      </c>
      <c r="G462" s="94"/>
      <c r="H462" s="93">
        <f>'CUENTA T VS'!IQ77</f>
        <v>0</v>
      </c>
      <c r="I462" s="94"/>
      <c r="J462" s="93">
        <f t="shared" si="20"/>
        <v>0</v>
      </c>
      <c r="K462" s="92">
        <f>J462/$J$25</f>
        <v>0</v>
      </c>
    </row>
    <row r="463" spans="1:11" x14ac:dyDescent="0.2">
      <c r="A463" s="110">
        <v>2</v>
      </c>
      <c r="B463" s="109">
        <v>7</v>
      </c>
      <c r="C463" s="109"/>
      <c r="D463" s="109"/>
      <c r="E463" s="109"/>
      <c r="F463" s="108" t="s">
        <v>195</v>
      </c>
      <c r="G463" s="107">
        <f>G464+G473+G492+G497</f>
        <v>0</v>
      </c>
      <c r="H463" s="107">
        <f>H464+H473+H492+H497</f>
        <v>0</v>
      </c>
      <c r="I463" s="107">
        <f>I464+I473+I492+I497</f>
        <v>0</v>
      </c>
      <c r="J463" s="107">
        <f t="shared" si="20"/>
        <v>0</v>
      </c>
      <c r="K463" s="106">
        <f>J463/$J$25</f>
        <v>0</v>
      </c>
    </row>
    <row r="464" spans="1:11" x14ac:dyDescent="0.2">
      <c r="A464" s="110">
        <v>2</v>
      </c>
      <c r="B464" s="109">
        <v>7</v>
      </c>
      <c r="C464" s="109">
        <v>1</v>
      </c>
      <c r="D464" s="109"/>
      <c r="E464" s="109"/>
      <c r="F464" s="108" t="s">
        <v>194</v>
      </c>
      <c r="G464" s="107">
        <f>+G465+G467+G469+G471</f>
        <v>0</v>
      </c>
      <c r="H464" s="107">
        <f>+H465+H467+H469+H471</f>
        <v>0</v>
      </c>
      <c r="I464" s="107">
        <f>+I465+I467+I469+I471</f>
        <v>0</v>
      </c>
      <c r="J464" s="107">
        <f t="shared" si="20"/>
        <v>0</v>
      </c>
      <c r="K464" s="106"/>
    </row>
    <row r="465" spans="1:11" x14ac:dyDescent="0.2">
      <c r="A465" s="105">
        <v>2</v>
      </c>
      <c r="B465" s="102">
        <v>7</v>
      </c>
      <c r="C465" s="102">
        <v>1</v>
      </c>
      <c r="D465" s="102">
        <v>1</v>
      </c>
      <c r="E465" s="101"/>
      <c r="F465" s="100" t="s">
        <v>193</v>
      </c>
      <c r="G465" s="99">
        <f>+G466</f>
        <v>0</v>
      </c>
      <c r="H465" s="99">
        <f>+H466</f>
        <v>0</v>
      </c>
      <c r="I465" s="99">
        <f>+I466</f>
        <v>0</v>
      </c>
      <c r="J465" s="99">
        <f t="shared" si="20"/>
        <v>0</v>
      </c>
      <c r="K465" s="98"/>
    </row>
    <row r="466" spans="1:11" x14ac:dyDescent="0.2">
      <c r="A466" s="104">
        <v>2</v>
      </c>
      <c r="B466" s="96">
        <v>7</v>
      </c>
      <c r="C466" s="96">
        <v>1</v>
      </c>
      <c r="D466" s="96">
        <v>1</v>
      </c>
      <c r="E466" s="96" t="s">
        <v>174</v>
      </c>
      <c r="F466" s="95" t="s">
        <v>193</v>
      </c>
      <c r="G466" s="94"/>
      <c r="H466" s="93">
        <f>'CUENTA T VS'!IR77</f>
        <v>0</v>
      </c>
      <c r="I466" s="94"/>
      <c r="J466" s="93">
        <f t="shared" si="20"/>
        <v>0</v>
      </c>
      <c r="K466" s="92">
        <f>J466/$J$25</f>
        <v>0</v>
      </c>
    </row>
    <row r="467" spans="1:11" x14ac:dyDescent="0.2">
      <c r="A467" s="105">
        <v>2</v>
      </c>
      <c r="B467" s="102">
        <v>7</v>
      </c>
      <c r="C467" s="102">
        <v>1</v>
      </c>
      <c r="D467" s="102">
        <v>2</v>
      </c>
      <c r="E467" s="101"/>
      <c r="F467" s="100" t="s">
        <v>192</v>
      </c>
      <c r="G467" s="99">
        <f>+G468</f>
        <v>0</v>
      </c>
      <c r="H467" s="99">
        <f>+H468</f>
        <v>0</v>
      </c>
      <c r="I467" s="99">
        <f>+I468</f>
        <v>0</v>
      </c>
      <c r="J467" s="99">
        <f t="shared" si="20"/>
        <v>0</v>
      </c>
      <c r="K467" s="98"/>
    </row>
    <row r="468" spans="1:11" x14ac:dyDescent="0.2">
      <c r="A468" s="104">
        <v>2</v>
      </c>
      <c r="B468" s="96">
        <v>7</v>
      </c>
      <c r="C468" s="96">
        <v>1</v>
      </c>
      <c r="D468" s="96">
        <v>2</v>
      </c>
      <c r="E468" s="96" t="s">
        <v>174</v>
      </c>
      <c r="F468" s="95" t="s">
        <v>192</v>
      </c>
      <c r="G468" s="94"/>
      <c r="H468" s="93">
        <f>'CUENTA T VS'!IS77</f>
        <v>0</v>
      </c>
      <c r="I468" s="94"/>
      <c r="J468" s="93">
        <f t="shared" si="20"/>
        <v>0</v>
      </c>
      <c r="K468" s="92">
        <f>J468/$J$25</f>
        <v>0</v>
      </c>
    </row>
    <row r="469" spans="1:11" x14ac:dyDescent="0.2">
      <c r="A469" s="105">
        <v>2</v>
      </c>
      <c r="B469" s="102">
        <v>7</v>
      </c>
      <c r="C469" s="102">
        <v>1</v>
      </c>
      <c r="D469" s="102">
        <v>3</v>
      </c>
      <c r="E469" s="101"/>
      <c r="F469" s="100" t="s">
        <v>191</v>
      </c>
      <c r="G469" s="99">
        <f>+G470</f>
        <v>0</v>
      </c>
      <c r="H469" s="99">
        <f>+H470</f>
        <v>0</v>
      </c>
      <c r="I469" s="99">
        <f>+I470</f>
        <v>0</v>
      </c>
      <c r="J469" s="99">
        <f t="shared" si="20"/>
        <v>0</v>
      </c>
      <c r="K469" s="98"/>
    </row>
    <row r="470" spans="1:11" x14ac:dyDescent="0.2">
      <c r="A470" s="104">
        <v>2</v>
      </c>
      <c r="B470" s="96">
        <v>7</v>
      </c>
      <c r="C470" s="96">
        <v>1</v>
      </c>
      <c r="D470" s="96">
        <v>3</v>
      </c>
      <c r="E470" s="96" t="s">
        <v>174</v>
      </c>
      <c r="F470" s="95" t="s">
        <v>191</v>
      </c>
      <c r="G470" s="93"/>
      <c r="H470" s="93">
        <f>'CUENTA T VS'!IT77</f>
        <v>0</v>
      </c>
      <c r="I470" s="94"/>
      <c r="J470" s="93">
        <f t="shared" si="20"/>
        <v>0</v>
      </c>
      <c r="K470" s="92">
        <f>J470/$J$25</f>
        <v>0</v>
      </c>
    </row>
    <row r="471" spans="1:11" x14ac:dyDescent="0.2">
      <c r="A471" s="105">
        <v>2</v>
      </c>
      <c r="B471" s="102">
        <v>7</v>
      </c>
      <c r="C471" s="102">
        <v>1</v>
      </c>
      <c r="D471" s="102">
        <v>4</v>
      </c>
      <c r="E471" s="101"/>
      <c r="F471" s="100" t="s">
        <v>190</v>
      </c>
      <c r="G471" s="99">
        <f>+G472</f>
        <v>0</v>
      </c>
      <c r="H471" s="99">
        <f>+H472</f>
        <v>0</v>
      </c>
      <c r="I471" s="99">
        <f>+I472</f>
        <v>0</v>
      </c>
      <c r="J471" s="99">
        <f t="shared" si="20"/>
        <v>0</v>
      </c>
      <c r="K471" s="98"/>
    </row>
    <row r="472" spans="1:11" x14ac:dyDescent="0.2">
      <c r="A472" s="104">
        <v>2</v>
      </c>
      <c r="B472" s="96">
        <v>7</v>
      </c>
      <c r="C472" s="96">
        <v>1</v>
      </c>
      <c r="D472" s="96">
        <v>4</v>
      </c>
      <c r="E472" s="96" t="s">
        <v>174</v>
      </c>
      <c r="F472" s="95" t="s">
        <v>190</v>
      </c>
      <c r="G472" s="94"/>
      <c r="H472" s="93">
        <f>'CUENTA T VS'!IU77</f>
        <v>0</v>
      </c>
      <c r="I472" s="94"/>
      <c r="J472" s="93">
        <f t="shared" si="20"/>
        <v>0</v>
      </c>
      <c r="K472" s="92">
        <f>J472/$J$25</f>
        <v>0</v>
      </c>
    </row>
    <row r="473" spans="1:11" x14ac:dyDescent="0.2">
      <c r="A473" s="110">
        <v>2</v>
      </c>
      <c r="B473" s="109">
        <v>7</v>
      </c>
      <c r="C473" s="109">
        <v>2</v>
      </c>
      <c r="D473" s="109"/>
      <c r="E473" s="109"/>
      <c r="F473" s="108" t="s">
        <v>189</v>
      </c>
      <c r="G473" s="107">
        <f>+G474+G476+G478+G480+G482+G484+G486+G488+G490</f>
        <v>0</v>
      </c>
      <c r="H473" s="107">
        <f>+H474+H476+H478+H480+H482+H484+H486+H488+H490</f>
        <v>0</v>
      </c>
      <c r="I473" s="107">
        <f>+I474+I476+I478+I480+I482+I484+I486+I488+I490</f>
        <v>0</v>
      </c>
      <c r="J473" s="107">
        <f t="shared" si="20"/>
        <v>0</v>
      </c>
      <c r="K473" s="106"/>
    </row>
    <row r="474" spans="1:11" x14ac:dyDescent="0.2">
      <c r="A474" s="105">
        <v>2</v>
      </c>
      <c r="B474" s="102">
        <v>7</v>
      </c>
      <c r="C474" s="102">
        <v>2</v>
      </c>
      <c r="D474" s="102">
        <v>1</v>
      </c>
      <c r="E474" s="101"/>
      <c r="F474" s="100" t="s">
        <v>188</v>
      </c>
      <c r="G474" s="99">
        <f>+G475</f>
        <v>0</v>
      </c>
      <c r="H474" s="99">
        <f>+H475</f>
        <v>0</v>
      </c>
      <c r="I474" s="99">
        <f>+I475</f>
        <v>0</v>
      </c>
      <c r="J474" s="99">
        <f t="shared" si="20"/>
        <v>0</v>
      </c>
      <c r="K474" s="98"/>
    </row>
    <row r="475" spans="1:11" x14ac:dyDescent="0.2">
      <c r="A475" s="104">
        <v>2</v>
      </c>
      <c r="B475" s="96">
        <v>7</v>
      </c>
      <c r="C475" s="96">
        <v>2</v>
      </c>
      <c r="D475" s="96">
        <v>1</v>
      </c>
      <c r="E475" s="96" t="s">
        <v>174</v>
      </c>
      <c r="F475" s="95" t="s">
        <v>188</v>
      </c>
      <c r="G475" s="93"/>
      <c r="H475" s="93">
        <f>'CUENTA T VS'!IV77</f>
        <v>0</v>
      </c>
      <c r="I475" s="93"/>
      <c r="J475" s="93">
        <f t="shared" si="20"/>
        <v>0</v>
      </c>
      <c r="K475" s="92">
        <f>J475/$J$25</f>
        <v>0</v>
      </c>
    </row>
    <row r="476" spans="1:11" x14ac:dyDescent="0.2">
      <c r="A476" s="105">
        <v>2</v>
      </c>
      <c r="B476" s="102">
        <v>7</v>
      </c>
      <c r="C476" s="102">
        <v>2</v>
      </c>
      <c r="D476" s="102">
        <v>2</v>
      </c>
      <c r="E476" s="101"/>
      <c r="F476" s="100" t="s">
        <v>187</v>
      </c>
      <c r="G476" s="99">
        <f>+G477</f>
        <v>0</v>
      </c>
      <c r="H476" s="99">
        <f>+H477</f>
        <v>0</v>
      </c>
      <c r="I476" s="99">
        <f>+I477</f>
        <v>0</v>
      </c>
      <c r="J476" s="99">
        <f t="shared" si="20"/>
        <v>0</v>
      </c>
      <c r="K476" s="98"/>
    </row>
    <row r="477" spans="1:11" x14ac:dyDescent="0.2">
      <c r="A477" s="104">
        <v>2</v>
      </c>
      <c r="B477" s="96">
        <v>7</v>
      </c>
      <c r="C477" s="96">
        <v>2</v>
      </c>
      <c r="D477" s="96">
        <v>2</v>
      </c>
      <c r="E477" s="96" t="s">
        <v>174</v>
      </c>
      <c r="F477" s="95" t="s">
        <v>187</v>
      </c>
      <c r="G477" s="93"/>
      <c r="H477" s="93">
        <f>'CUENTA T VS'!IW77</f>
        <v>0</v>
      </c>
      <c r="I477" s="93"/>
      <c r="J477" s="93">
        <f t="shared" si="20"/>
        <v>0</v>
      </c>
      <c r="K477" s="92">
        <f>J477/$J$25</f>
        <v>0</v>
      </c>
    </row>
    <row r="478" spans="1:11" x14ac:dyDescent="0.2">
      <c r="A478" s="105">
        <v>2</v>
      </c>
      <c r="B478" s="102">
        <v>7</v>
      </c>
      <c r="C478" s="102">
        <v>2</v>
      </c>
      <c r="D478" s="102">
        <v>3</v>
      </c>
      <c r="E478" s="101"/>
      <c r="F478" s="100" t="s">
        <v>186</v>
      </c>
      <c r="G478" s="99">
        <f>+G479</f>
        <v>0</v>
      </c>
      <c r="H478" s="99">
        <f>+H479</f>
        <v>0</v>
      </c>
      <c r="I478" s="99">
        <f>+I479</f>
        <v>0</v>
      </c>
      <c r="J478" s="99">
        <f t="shared" ref="J478:J501" si="23">SUM(G478:I478)</f>
        <v>0</v>
      </c>
      <c r="K478" s="98"/>
    </row>
    <row r="479" spans="1:11" x14ac:dyDescent="0.2">
      <c r="A479" s="104">
        <v>2</v>
      </c>
      <c r="B479" s="96">
        <v>7</v>
      </c>
      <c r="C479" s="96">
        <v>2</v>
      </c>
      <c r="D479" s="96">
        <v>3</v>
      </c>
      <c r="E479" s="96" t="s">
        <v>174</v>
      </c>
      <c r="F479" s="95" t="s">
        <v>186</v>
      </c>
      <c r="G479" s="93"/>
      <c r="H479" s="93">
        <f>'CUENTA T VS'!IX77</f>
        <v>0</v>
      </c>
      <c r="I479" s="93"/>
      <c r="J479" s="93">
        <f t="shared" si="23"/>
        <v>0</v>
      </c>
      <c r="K479" s="92">
        <f>J479/$J$25</f>
        <v>0</v>
      </c>
    </row>
    <row r="480" spans="1:11" x14ac:dyDescent="0.2">
      <c r="A480" s="105">
        <v>2</v>
      </c>
      <c r="B480" s="102">
        <v>7</v>
      </c>
      <c r="C480" s="102">
        <v>2</v>
      </c>
      <c r="D480" s="102">
        <v>4</v>
      </c>
      <c r="E480" s="101"/>
      <c r="F480" s="100" t="s">
        <v>185</v>
      </c>
      <c r="G480" s="99">
        <f>+G481</f>
        <v>0</v>
      </c>
      <c r="H480" s="99">
        <f>+H481</f>
        <v>0</v>
      </c>
      <c r="I480" s="99">
        <f>+I481</f>
        <v>0</v>
      </c>
      <c r="J480" s="99">
        <f t="shared" si="23"/>
        <v>0</v>
      </c>
      <c r="K480" s="98"/>
    </row>
    <row r="481" spans="1:11" x14ac:dyDescent="0.2">
      <c r="A481" s="104">
        <v>2</v>
      </c>
      <c r="B481" s="96">
        <v>7</v>
      </c>
      <c r="C481" s="96">
        <v>2</v>
      </c>
      <c r="D481" s="96">
        <v>4</v>
      </c>
      <c r="E481" s="96" t="s">
        <v>174</v>
      </c>
      <c r="F481" s="95" t="s">
        <v>185</v>
      </c>
      <c r="G481" s="93"/>
      <c r="H481" s="93">
        <f>'CUENTA T VS'!IY77</f>
        <v>0</v>
      </c>
      <c r="I481" s="93"/>
      <c r="J481" s="93">
        <f t="shared" si="23"/>
        <v>0</v>
      </c>
      <c r="K481" s="92">
        <f>J481/$J$25</f>
        <v>0</v>
      </c>
    </row>
    <row r="482" spans="1:11" x14ac:dyDescent="0.2">
      <c r="A482" s="105">
        <v>2</v>
      </c>
      <c r="B482" s="102">
        <v>7</v>
      </c>
      <c r="C482" s="102">
        <v>2</v>
      </c>
      <c r="D482" s="102">
        <v>5</v>
      </c>
      <c r="E482" s="101"/>
      <c r="F482" s="100" t="s">
        <v>184</v>
      </c>
      <c r="G482" s="99">
        <f>+G483</f>
        <v>0</v>
      </c>
      <c r="H482" s="99">
        <f>+H483</f>
        <v>0</v>
      </c>
      <c r="I482" s="99">
        <f>+I483</f>
        <v>0</v>
      </c>
      <c r="J482" s="99">
        <f t="shared" si="23"/>
        <v>0</v>
      </c>
      <c r="K482" s="98"/>
    </row>
    <row r="483" spans="1:11" x14ac:dyDescent="0.2">
      <c r="A483" s="104">
        <v>2</v>
      </c>
      <c r="B483" s="96">
        <v>7</v>
      </c>
      <c r="C483" s="96">
        <v>2</v>
      </c>
      <c r="D483" s="96">
        <v>5</v>
      </c>
      <c r="E483" s="96" t="s">
        <v>174</v>
      </c>
      <c r="F483" s="95" t="s">
        <v>184</v>
      </c>
      <c r="G483" s="93"/>
      <c r="H483" s="93">
        <f>'CUENTA T VS'!IZ77</f>
        <v>0</v>
      </c>
      <c r="I483" s="93"/>
      <c r="J483" s="93">
        <f t="shared" si="23"/>
        <v>0</v>
      </c>
      <c r="K483" s="92">
        <f>J483/$J$25</f>
        <v>0</v>
      </c>
    </row>
    <row r="484" spans="1:11" x14ac:dyDescent="0.2">
      <c r="A484" s="105">
        <v>2</v>
      </c>
      <c r="B484" s="102">
        <v>7</v>
      </c>
      <c r="C484" s="102">
        <v>2</v>
      </c>
      <c r="D484" s="102">
        <v>6</v>
      </c>
      <c r="E484" s="101"/>
      <c r="F484" s="100" t="s">
        <v>183</v>
      </c>
      <c r="G484" s="99">
        <f>+G485</f>
        <v>0</v>
      </c>
      <c r="H484" s="99">
        <f>+H485</f>
        <v>0</v>
      </c>
      <c r="I484" s="99">
        <f>+I485</f>
        <v>0</v>
      </c>
      <c r="J484" s="99">
        <f t="shared" si="23"/>
        <v>0</v>
      </c>
      <c r="K484" s="98"/>
    </row>
    <row r="485" spans="1:11" x14ac:dyDescent="0.2">
      <c r="A485" s="104">
        <v>2</v>
      </c>
      <c r="B485" s="96">
        <v>7</v>
      </c>
      <c r="C485" s="96">
        <v>2</v>
      </c>
      <c r="D485" s="96">
        <v>6</v>
      </c>
      <c r="E485" s="96" t="s">
        <v>174</v>
      </c>
      <c r="F485" s="95" t="s">
        <v>183</v>
      </c>
      <c r="G485" s="93"/>
      <c r="H485" s="93">
        <f>'CUENTA T VS'!JA77</f>
        <v>0</v>
      </c>
      <c r="I485" s="93"/>
      <c r="J485" s="93">
        <f t="shared" si="23"/>
        <v>0</v>
      </c>
      <c r="K485" s="92">
        <f>J485/$J$25</f>
        <v>0</v>
      </c>
    </row>
    <row r="486" spans="1:11" x14ac:dyDescent="0.2">
      <c r="A486" s="105">
        <v>2</v>
      </c>
      <c r="B486" s="102">
        <v>7</v>
      </c>
      <c r="C486" s="102">
        <v>2</v>
      </c>
      <c r="D486" s="102">
        <v>7</v>
      </c>
      <c r="E486" s="101"/>
      <c r="F486" s="100" t="s">
        <v>182</v>
      </c>
      <c r="G486" s="99">
        <f>+G487</f>
        <v>0</v>
      </c>
      <c r="H486" s="99">
        <f>+H487</f>
        <v>0</v>
      </c>
      <c r="I486" s="99">
        <f>+I487</f>
        <v>0</v>
      </c>
      <c r="J486" s="99">
        <f t="shared" si="23"/>
        <v>0</v>
      </c>
      <c r="K486" s="98"/>
    </row>
    <row r="487" spans="1:11" x14ac:dyDescent="0.2">
      <c r="A487" s="104">
        <v>2</v>
      </c>
      <c r="B487" s="96">
        <v>7</v>
      </c>
      <c r="C487" s="96">
        <v>2</v>
      </c>
      <c r="D487" s="96">
        <v>7</v>
      </c>
      <c r="E487" s="96" t="s">
        <v>174</v>
      </c>
      <c r="F487" s="95" t="s">
        <v>182</v>
      </c>
      <c r="G487" s="93"/>
      <c r="H487" s="93">
        <f>'CUENTA T VS'!JB77</f>
        <v>0</v>
      </c>
      <c r="I487" s="93"/>
      <c r="J487" s="93">
        <f t="shared" si="23"/>
        <v>0</v>
      </c>
      <c r="K487" s="92">
        <f>J487/$J$25</f>
        <v>0</v>
      </c>
    </row>
    <row r="488" spans="1:11" x14ac:dyDescent="0.2">
      <c r="A488" s="105">
        <v>2</v>
      </c>
      <c r="B488" s="102">
        <v>7</v>
      </c>
      <c r="C488" s="102">
        <v>2</v>
      </c>
      <c r="D488" s="102">
        <v>8</v>
      </c>
      <c r="E488" s="101"/>
      <c r="F488" s="100" t="s">
        <v>181</v>
      </c>
      <c r="G488" s="99">
        <f>+G489</f>
        <v>0</v>
      </c>
      <c r="H488" s="99">
        <f>+H489</f>
        <v>0</v>
      </c>
      <c r="I488" s="99">
        <f>+I489</f>
        <v>0</v>
      </c>
      <c r="J488" s="99">
        <f t="shared" si="23"/>
        <v>0</v>
      </c>
      <c r="K488" s="98"/>
    </row>
    <row r="489" spans="1:11" x14ac:dyDescent="0.2">
      <c r="A489" s="104">
        <v>2</v>
      </c>
      <c r="B489" s="96">
        <v>7</v>
      </c>
      <c r="C489" s="96">
        <v>2</v>
      </c>
      <c r="D489" s="96">
        <v>8</v>
      </c>
      <c r="E489" s="96" t="s">
        <v>174</v>
      </c>
      <c r="F489" s="95" t="s">
        <v>181</v>
      </c>
      <c r="G489" s="93"/>
      <c r="H489" s="93">
        <f>'CUENTA T VS'!JC77</f>
        <v>0</v>
      </c>
      <c r="I489" s="93"/>
      <c r="J489" s="93">
        <f t="shared" si="23"/>
        <v>0</v>
      </c>
      <c r="K489" s="92">
        <f>J489/$J$25</f>
        <v>0</v>
      </c>
    </row>
    <row r="490" spans="1:11" x14ac:dyDescent="0.2">
      <c r="A490" s="105">
        <v>2</v>
      </c>
      <c r="B490" s="102">
        <v>7</v>
      </c>
      <c r="C490" s="102">
        <v>2</v>
      </c>
      <c r="D490" s="102">
        <v>9</v>
      </c>
      <c r="E490" s="101"/>
      <c r="F490" s="100" t="s">
        <v>180</v>
      </c>
      <c r="G490" s="99">
        <f>+G491</f>
        <v>0</v>
      </c>
      <c r="H490" s="99">
        <f>+H491</f>
        <v>0</v>
      </c>
      <c r="I490" s="99">
        <f>+I491</f>
        <v>0</v>
      </c>
      <c r="J490" s="99">
        <f t="shared" si="23"/>
        <v>0</v>
      </c>
      <c r="K490" s="98"/>
    </row>
    <row r="491" spans="1:11" x14ac:dyDescent="0.2">
      <c r="A491" s="104">
        <v>2</v>
      </c>
      <c r="B491" s="96">
        <v>7</v>
      </c>
      <c r="C491" s="96">
        <v>2</v>
      </c>
      <c r="D491" s="96">
        <v>9</v>
      </c>
      <c r="E491" s="96" t="s">
        <v>174</v>
      </c>
      <c r="F491" s="95" t="s">
        <v>180</v>
      </c>
      <c r="G491" s="93"/>
      <c r="H491" s="93">
        <f>'CUENTA T VS'!JD77</f>
        <v>0</v>
      </c>
      <c r="I491" s="93"/>
      <c r="J491" s="93">
        <f t="shared" si="23"/>
        <v>0</v>
      </c>
      <c r="K491" s="92">
        <f>J491/$J$25</f>
        <v>0</v>
      </c>
    </row>
    <row r="492" spans="1:11" x14ac:dyDescent="0.2">
      <c r="A492" s="110">
        <v>2</v>
      </c>
      <c r="B492" s="109">
        <v>7</v>
      </c>
      <c r="C492" s="109">
        <v>3</v>
      </c>
      <c r="D492" s="109"/>
      <c r="E492" s="109"/>
      <c r="F492" s="108" t="s">
        <v>179</v>
      </c>
      <c r="G492" s="107">
        <f>+G493+G495</f>
        <v>0</v>
      </c>
      <c r="H492" s="107">
        <f>+H493+H495</f>
        <v>0</v>
      </c>
      <c r="I492" s="107">
        <f>+I493+I495</f>
        <v>0</v>
      </c>
      <c r="J492" s="107">
        <f t="shared" si="23"/>
        <v>0</v>
      </c>
      <c r="K492" s="106"/>
    </row>
    <row r="493" spans="1:11" x14ac:dyDescent="0.2">
      <c r="A493" s="105">
        <v>2</v>
      </c>
      <c r="B493" s="102">
        <v>7</v>
      </c>
      <c r="C493" s="102">
        <v>3</v>
      </c>
      <c r="D493" s="102">
        <v>1</v>
      </c>
      <c r="E493" s="101"/>
      <c r="F493" s="100" t="s">
        <v>178</v>
      </c>
      <c r="G493" s="99">
        <f>+G494</f>
        <v>0</v>
      </c>
      <c r="H493" s="99">
        <f>+H494</f>
        <v>0</v>
      </c>
      <c r="I493" s="99">
        <f>+I494</f>
        <v>0</v>
      </c>
      <c r="J493" s="99">
        <f t="shared" si="23"/>
        <v>0</v>
      </c>
      <c r="K493" s="98"/>
    </row>
    <row r="494" spans="1:11" x14ac:dyDescent="0.2">
      <c r="A494" s="104">
        <v>2</v>
      </c>
      <c r="B494" s="96">
        <v>7</v>
      </c>
      <c r="C494" s="96">
        <v>3</v>
      </c>
      <c r="D494" s="96">
        <v>1</v>
      </c>
      <c r="E494" s="96" t="s">
        <v>174</v>
      </c>
      <c r="F494" s="95" t="s">
        <v>178</v>
      </c>
      <c r="G494" s="93"/>
      <c r="H494" s="93">
        <f>'CUENTA T VS'!JE77</f>
        <v>0</v>
      </c>
      <c r="I494" s="93"/>
      <c r="J494" s="93">
        <f t="shared" si="23"/>
        <v>0</v>
      </c>
      <c r="K494" s="92">
        <f>J494/$J$25</f>
        <v>0</v>
      </c>
    </row>
    <row r="495" spans="1:11" x14ac:dyDescent="0.2">
      <c r="A495" s="105">
        <v>2</v>
      </c>
      <c r="B495" s="102">
        <v>7</v>
      </c>
      <c r="C495" s="102">
        <v>3</v>
      </c>
      <c r="D495" s="102">
        <v>2</v>
      </c>
      <c r="E495" s="101"/>
      <c r="F495" s="100" t="s">
        <v>177</v>
      </c>
      <c r="G495" s="99">
        <f>+G496</f>
        <v>0</v>
      </c>
      <c r="H495" s="99">
        <f>+H496</f>
        <v>0</v>
      </c>
      <c r="I495" s="99">
        <f>+I496</f>
        <v>0</v>
      </c>
      <c r="J495" s="99">
        <f t="shared" si="23"/>
        <v>0</v>
      </c>
      <c r="K495" s="98"/>
    </row>
    <row r="496" spans="1:11" x14ac:dyDescent="0.2">
      <c r="A496" s="104">
        <v>2</v>
      </c>
      <c r="B496" s="96">
        <v>7</v>
      </c>
      <c r="C496" s="96">
        <v>3</v>
      </c>
      <c r="D496" s="96">
        <v>2</v>
      </c>
      <c r="E496" s="96" t="s">
        <v>174</v>
      </c>
      <c r="F496" s="95" t="s">
        <v>177</v>
      </c>
      <c r="G496" s="93"/>
      <c r="H496" s="93">
        <f>'CUENTA T VS'!JF77</f>
        <v>0</v>
      </c>
      <c r="I496" s="93"/>
      <c r="J496" s="93">
        <f t="shared" si="23"/>
        <v>0</v>
      </c>
      <c r="K496" s="92">
        <f>J496/$J$25</f>
        <v>0</v>
      </c>
    </row>
    <row r="497" spans="1:11" ht="25.5" x14ac:dyDescent="0.2">
      <c r="A497" s="110">
        <v>2</v>
      </c>
      <c r="B497" s="109">
        <v>7</v>
      </c>
      <c r="C497" s="109">
        <v>4</v>
      </c>
      <c r="D497" s="109"/>
      <c r="E497" s="109"/>
      <c r="F497" s="108" t="s">
        <v>176</v>
      </c>
      <c r="G497" s="107">
        <f>+G498+G500</f>
        <v>0</v>
      </c>
      <c r="H497" s="107">
        <f>+H498+H500</f>
        <v>0</v>
      </c>
      <c r="I497" s="107">
        <f>+I498+I500</f>
        <v>0</v>
      </c>
      <c r="J497" s="107">
        <f t="shared" si="23"/>
        <v>0</v>
      </c>
      <c r="K497" s="106"/>
    </row>
    <row r="498" spans="1:11" x14ac:dyDescent="0.2">
      <c r="A498" s="105">
        <v>2</v>
      </c>
      <c r="B498" s="102">
        <v>7</v>
      </c>
      <c r="C498" s="102">
        <v>4</v>
      </c>
      <c r="D498" s="102">
        <v>1</v>
      </c>
      <c r="E498" s="101"/>
      <c r="F498" s="100" t="s">
        <v>175</v>
      </c>
      <c r="G498" s="99">
        <f>+G499</f>
        <v>0</v>
      </c>
      <c r="H498" s="99">
        <f>+H499</f>
        <v>0</v>
      </c>
      <c r="I498" s="99">
        <f>+I499</f>
        <v>0</v>
      </c>
      <c r="J498" s="99">
        <f t="shared" si="23"/>
        <v>0</v>
      </c>
      <c r="K498" s="98"/>
    </row>
    <row r="499" spans="1:11" x14ac:dyDescent="0.2">
      <c r="A499" s="104">
        <v>2</v>
      </c>
      <c r="B499" s="96">
        <v>7</v>
      </c>
      <c r="C499" s="96">
        <v>4</v>
      </c>
      <c r="D499" s="96">
        <v>1</v>
      </c>
      <c r="E499" s="96" t="s">
        <v>174</v>
      </c>
      <c r="F499" s="95" t="s">
        <v>175</v>
      </c>
      <c r="G499" s="93"/>
      <c r="H499" s="93">
        <f>'CUENTA T VS'!JG77</f>
        <v>0</v>
      </c>
      <c r="I499" s="93"/>
      <c r="J499" s="93">
        <f t="shared" si="23"/>
        <v>0</v>
      </c>
      <c r="K499" s="92">
        <f>J499/$J$25</f>
        <v>0</v>
      </c>
    </row>
    <row r="500" spans="1:11" ht="25.5" x14ac:dyDescent="0.2">
      <c r="A500" s="103">
        <v>2</v>
      </c>
      <c r="B500" s="102">
        <v>7</v>
      </c>
      <c r="C500" s="102">
        <v>4</v>
      </c>
      <c r="D500" s="102">
        <v>2</v>
      </c>
      <c r="E500" s="101"/>
      <c r="F500" s="100" t="s">
        <v>173</v>
      </c>
      <c r="G500" s="99">
        <f>+G501</f>
        <v>0</v>
      </c>
      <c r="H500" s="99">
        <f>+H501</f>
        <v>0</v>
      </c>
      <c r="I500" s="99">
        <f>+I501</f>
        <v>0</v>
      </c>
      <c r="J500" s="99">
        <f t="shared" si="23"/>
        <v>0</v>
      </c>
      <c r="K500" s="98"/>
    </row>
    <row r="501" spans="1:11" ht="25.5" x14ac:dyDescent="0.2">
      <c r="A501" s="97">
        <v>2</v>
      </c>
      <c r="B501" s="96">
        <v>7</v>
      </c>
      <c r="C501" s="96">
        <v>4</v>
      </c>
      <c r="D501" s="96">
        <v>2</v>
      </c>
      <c r="E501" s="96" t="s">
        <v>174</v>
      </c>
      <c r="F501" s="95" t="s">
        <v>173</v>
      </c>
      <c r="G501" s="94"/>
      <c r="H501" s="93">
        <f>'CUENTA T VS'!JH77</f>
        <v>0</v>
      </c>
      <c r="I501" s="94"/>
      <c r="J501" s="93">
        <f t="shared" si="23"/>
        <v>0</v>
      </c>
      <c r="K501" s="92">
        <f>J501/$J$25</f>
        <v>0</v>
      </c>
    </row>
    <row r="502" spans="1:11" ht="15" x14ac:dyDescent="0.25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1"/>
    </row>
    <row r="503" spans="1:11" ht="15" x14ac:dyDescent="0.25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</row>
    <row r="504" spans="1:11" ht="15" x14ac:dyDescent="0.25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</row>
    <row r="505" spans="1:11" ht="15" x14ac:dyDescent="0.25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</row>
    <row r="506" spans="1:11" ht="15" x14ac:dyDescent="0.25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</row>
    <row r="507" spans="1:11" ht="15" x14ac:dyDescent="0.25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</row>
    <row r="508" spans="1:11" ht="15" x14ac:dyDescent="0.25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</row>
    <row r="509" spans="1:11" ht="15" x14ac:dyDescent="0.25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</row>
    <row r="510" spans="1:11" ht="15" x14ac:dyDescent="0.25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</row>
    <row r="511" spans="1:11" ht="15" x14ac:dyDescent="0.25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</row>
  </sheetData>
  <sheetProtection algorithmName="SHA-512" hashValue="+4+B/lUCOg7SmD/KRvogCk/efN24QEI12Wpw/2RA+GjorJ2wqAxkB1z69VlzHaCyVV2NC7UnT89PZ3TU9s0WLw==" saltValue="s/2do1cGqNy+HlM4XWzwT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ZAfGeYA5VbL0gG93akD1xexJu2rI3UXxHwEtGuh6c0glGlh5rE1RHQPZZ54q7AqVc1jO4jlchft9pel46vZT4g==" saltValue="JJI+A7ZZczdDIztssZc9Vg==" spinCount="100000" sqref="A6:K7 A9:K18" name="Rango1"/>
  </protectedRanges>
  <mergeCells count="22">
    <mergeCell ref="J22:J24"/>
    <mergeCell ref="G23:G24"/>
    <mergeCell ref="H23:H24"/>
    <mergeCell ref="I23:I24"/>
    <mergeCell ref="F22:F24"/>
    <mergeCell ref="G22:I22"/>
    <mergeCell ref="M23:Q23"/>
    <mergeCell ref="A2:I2"/>
    <mergeCell ref="A3:K3"/>
    <mergeCell ref="A4:K4"/>
    <mergeCell ref="A5:K5"/>
    <mergeCell ref="A6:K6"/>
    <mergeCell ref="A7:K7"/>
    <mergeCell ref="A21:E21"/>
    <mergeCell ref="G21:I21"/>
    <mergeCell ref="A22:E22"/>
    <mergeCell ref="K22:K24"/>
    <mergeCell ref="A23:A24"/>
    <mergeCell ref="B23:B24"/>
    <mergeCell ref="C23:C24"/>
    <mergeCell ref="D23:D24"/>
    <mergeCell ref="E23:E24"/>
  </mergeCells>
  <phoneticPr fontId="82" type="noConversion"/>
  <printOptions horizontalCentered="1"/>
  <pageMargins left="0.70866141732283472" right="0.70866141732283472" top="0.15748031496062992" bottom="0" header="0.11811023622047245" footer="0"/>
  <pageSetup paperSize="5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W77"/>
  <sheetViews>
    <sheetView topLeftCell="CP1" workbookViewId="0">
      <selection activeCell="CP43" sqref="CP43"/>
    </sheetView>
  </sheetViews>
  <sheetFormatPr baseColWidth="10" defaultRowHeight="15" x14ac:dyDescent="0.25"/>
  <cols>
    <col min="5" max="5" width="13.140625" bestFit="1" customWidth="1"/>
    <col min="269" max="269" width="14.7109375" customWidth="1"/>
    <col min="271" max="271" width="15.5703125" bestFit="1" customWidth="1"/>
    <col min="273" max="273" width="17.7109375" bestFit="1" customWidth="1"/>
    <col min="276" max="276" width="18.42578125" bestFit="1" customWidth="1"/>
    <col min="1141" max="1141" width="11.42578125" style="1"/>
  </cols>
  <sheetData>
    <row r="1" spans="1:276" ht="23.25" x14ac:dyDescent="0.35">
      <c r="A1" s="436" t="s">
        <v>172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6"/>
      <c r="AS1" s="436"/>
      <c r="AT1" s="436"/>
      <c r="AU1" s="436"/>
      <c r="AV1" s="436"/>
      <c r="AW1" s="436"/>
      <c r="AX1" s="436"/>
      <c r="AY1" s="436"/>
      <c r="AZ1" s="436"/>
      <c r="BA1" s="436"/>
      <c r="BB1" s="436"/>
      <c r="BC1" s="436"/>
      <c r="BD1" s="436"/>
      <c r="BE1" s="436"/>
      <c r="BF1" s="436"/>
      <c r="BG1" s="436"/>
      <c r="BH1" s="436"/>
      <c r="BI1" s="436"/>
      <c r="BJ1" s="436"/>
      <c r="BK1" s="436"/>
      <c r="BL1" s="436"/>
      <c r="BM1" s="436"/>
      <c r="BN1" s="436"/>
      <c r="BO1" s="436"/>
      <c r="BP1" s="436"/>
      <c r="BQ1" s="436"/>
      <c r="BR1" s="436"/>
      <c r="BS1" s="436"/>
      <c r="BT1" s="436"/>
      <c r="BU1" s="436"/>
      <c r="BV1" s="436"/>
      <c r="BW1" s="436"/>
      <c r="BX1" s="436"/>
      <c r="BY1" s="436"/>
      <c r="BZ1" s="436"/>
      <c r="CA1" s="436"/>
      <c r="CB1" s="436"/>
      <c r="CC1" s="436"/>
      <c r="CD1" s="436"/>
      <c r="CE1" s="436"/>
      <c r="CF1" s="436"/>
      <c r="CG1" s="436"/>
      <c r="CH1" s="436"/>
      <c r="CI1" s="436"/>
      <c r="CJ1" s="436"/>
      <c r="CK1" s="436"/>
      <c r="CL1" s="436"/>
      <c r="CM1" s="436"/>
      <c r="CN1" s="436"/>
      <c r="CO1" s="436"/>
      <c r="CP1" s="436"/>
      <c r="CQ1" s="436"/>
      <c r="CR1" s="436"/>
      <c r="CS1" s="436"/>
      <c r="CT1" s="436"/>
      <c r="CU1" s="436"/>
      <c r="CV1" s="436"/>
      <c r="CW1" s="436"/>
      <c r="CX1" s="436"/>
      <c r="CY1" s="436"/>
      <c r="CZ1" s="436"/>
      <c r="DA1" s="436"/>
      <c r="DB1" s="436"/>
      <c r="DC1" s="436"/>
      <c r="DD1" s="436"/>
      <c r="DE1" s="436"/>
      <c r="DF1" s="436"/>
      <c r="DG1" s="436"/>
      <c r="DH1" s="436"/>
      <c r="DI1" s="436"/>
      <c r="DJ1" s="436"/>
      <c r="DK1" s="436"/>
      <c r="DL1" s="436"/>
      <c r="DM1" s="436"/>
      <c r="DN1" s="436"/>
      <c r="DO1" s="436"/>
      <c r="DP1" s="436"/>
      <c r="DQ1" s="436"/>
      <c r="DR1" s="436"/>
      <c r="DS1" s="436"/>
      <c r="DT1" s="436"/>
      <c r="DU1" s="436"/>
      <c r="DV1" s="436"/>
      <c r="DW1" s="436"/>
      <c r="DX1" s="436"/>
      <c r="DY1" s="436"/>
      <c r="DZ1" s="436"/>
      <c r="EA1" s="436"/>
      <c r="EB1" s="436"/>
      <c r="EC1" s="436"/>
      <c r="ED1" s="436"/>
      <c r="EE1" s="436"/>
      <c r="EF1" s="436"/>
      <c r="EG1" s="436"/>
      <c r="EH1" s="436"/>
      <c r="EI1" s="436"/>
      <c r="EJ1" s="436"/>
      <c r="EK1" s="436"/>
      <c r="EL1" s="436"/>
      <c r="EM1" s="436"/>
      <c r="EN1" s="436"/>
      <c r="EO1" s="436"/>
      <c r="EP1" s="436"/>
      <c r="EQ1" s="436"/>
      <c r="ER1" s="436"/>
      <c r="ES1" s="436"/>
      <c r="ET1" s="436"/>
      <c r="EU1" s="436"/>
      <c r="EV1" s="436"/>
      <c r="EW1" s="436"/>
      <c r="EX1" s="436"/>
      <c r="EY1" s="436"/>
      <c r="EZ1" s="436"/>
      <c r="FA1" s="436"/>
      <c r="FB1" s="436"/>
      <c r="FC1" s="436"/>
      <c r="FD1" s="436"/>
      <c r="FE1" s="436"/>
      <c r="FF1" s="436"/>
      <c r="FG1" s="436"/>
      <c r="FH1" s="436"/>
      <c r="FI1" s="436"/>
      <c r="FJ1" s="436"/>
      <c r="FK1" s="436"/>
      <c r="FL1" s="436"/>
      <c r="FM1" s="436"/>
      <c r="FN1" s="436"/>
      <c r="FO1" s="436"/>
      <c r="FP1" s="436"/>
      <c r="FQ1" s="436"/>
      <c r="FR1" s="436"/>
      <c r="FS1" s="436"/>
      <c r="FT1" s="436"/>
      <c r="FU1" s="436"/>
      <c r="FV1" s="436"/>
      <c r="FW1" s="436"/>
      <c r="FX1" s="436"/>
      <c r="FY1" s="436"/>
      <c r="FZ1" s="436"/>
      <c r="GA1" s="436"/>
      <c r="GB1" s="436"/>
      <c r="GC1" s="436"/>
      <c r="GD1" s="436"/>
      <c r="GE1" s="436"/>
      <c r="GF1" s="436"/>
      <c r="GG1" s="436"/>
      <c r="GH1" s="436"/>
      <c r="GI1" s="436"/>
      <c r="GJ1" s="436"/>
      <c r="GK1" s="436"/>
      <c r="GL1" s="436"/>
      <c r="GM1" s="436"/>
      <c r="GN1" s="436"/>
      <c r="GO1" s="436"/>
      <c r="GP1" s="436"/>
      <c r="GQ1" s="436"/>
      <c r="GR1" s="436"/>
      <c r="GS1" s="436"/>
      <c r="GT1" s="436"/>
      <c r="GU1" s="436"/>
      <c r="GV1" s="436"/>
      <c r="GW1" s="436"/>
      <c r="GX1" s="436"/>
      <c r="GY1" s="436"/>
      <c r="GZ1" s="436"/>
      <c r="HA1" s="436"/>
      <c r="HB1" s="436"/>
      <c r="HC1" s="436"/>
      <c r="HD1" s="436"/>
      <c r="HE1" s="436"/>
      <c r="HF1" s="436"/>
      <c r="HG1" s="436"/>
      <c r="HH1" s="436"/>
      <c r="HI1" s="436"/>
      <c r="HJ1" s="436"/>
      <c r="HK1" s="436"/>
      <c r="HL1" s="436"/>
      <c r="HM1" s="436"/>
      <c r="HN1" s="436"/>
      <c r="HO1" s="436"/>
      <c r="HP1" s="436"/>
      <c r="HQ1" s="436"/>
      <c r="HR1" s="436"/>
      <c r="HS1" s="436"/>
      <c r="HT1" s="436"/>
      <c r="HU1" s="436"/>
      <c r="HV1" s="436"/>
      <c r="HW1" s="436"/>
      <c r="HX1" s="436"/>
      <c r="HY1" s="436"/>
      <c r="HZ1" s="436"/>
      <c r="IA1" s="436"/>
      <c r="IB1" s="436"/>
      <c r="IC1" s="436"/>
      <c r="ID1" s="436"/>
      <c r="IE1" s="436"/>
      <c r="IF1" s="436"/>
      <c r="IG1" s="436"/>
      <c r="IH1" s="436"/>
      <c r="II1" s="436"/>
      <c r="IJ1" s="436"/>
      <c r="IK1" s="436"/>
      <c r="IL1" s="436"/>
      <c r="IM1" s="436"/>
      <c r="IN1" s="436"/>
      <c r="IO1" s="436"/>
      <c r="IP1" s="436"/>
      <c r="IQ1" s="436"/>
      <c r="IR1" s="436"/>
      <c r="IS1" s="436"/>
      <c r="IT1" s="436"/>
      <c r="IU1" s="436"/>
      <c r="IV1" s="436"/>
      <c r="IW1" s="436"/>
      <c r="IX1" s="436"/>
      <c r="IY1" s="436"/>
      <c r="IZ1" s="436"/>
      <c r="JA1" s="436"/>
      <c r="JB1" s="436"/>
      <c r="JC1" s="436"/>
      <c r="JD1" s="436"/>
      <c r="JE1" s="436"/>
      <c r="JF1" s="436"/>
      <c r="JG1" s="436"/>
      <c r="JH1" s="436"/>
    </row>
    <row r="2" spans="1:276" ht="18.75" x14ac:dyDescent="0.3">
      <c r="A2" s="247">
        <v>211101</v>
      </c>
      <c r="B2" s="247">
        <v>211102</v>
      </c>
      <c r="C2" s="247">
        <v>211103</v>
      </c>
      <c r="D2" s="247">
        <v>211104</v>
      </c>
      <c r="E2" s="247">
        <v>211105</v>
      </c>
      <c r="F2" s="247">
        <v>211106</v>
      </c>
      <c r="G2" s="247">
        <v>211203</v>
      </c>
      <c r="H2" s="247">
        <v>211205</v>
      </c>
      <c r="I2" s="247">
        <v>211206</v>
      </c>
      <c r="J2" s="247">
        <v>211208</v>
      </c>
      <c r="K2" s="247">
        <v>211209</v>
      </c>
      <c r="L2" s="247">
        <v>211211</v>
      </c>
      <c r="M2" s="247">
        <v>211301</v>
      </c>
      <c r="N2" s="247">
        <v>211401</v>
      </c>
      <c r="O2" s="247">
        <v>211501</v>
      </c>
      <c r="P2" s="247">
        <v>211502</v>
      </c>
      <c r="Q2" s="247">
        <v>211503</v>
      </c>
      <c r="R2" s="247">
        <v>211504</v>
      </c>
      <c r="S2" s="247">
        <v>212101</v>
      </c>
      <c r="T2" s="247">
        <v>212201</v>
      </c>
      <c r="U2" s="247">
        <v>212203</v>
      </c>
      <c r="V2" s="247">
        <v>212204</v>
      </c>
      <c r="W2" s="247">
        <v>212205</v>
      </c>
      <c r="X2" s="247">
        <v>212206</v>
      </c>
      <c r="Y2" s="247">
        <v>212207</v>
      </c>
      <c r="Z2" s="247">
        <v>212208</v>
      </c>
      <c r="AA2" s="247">
        <v>212209</v>
      </c>
      <c r="AB2" s="247">
        <v>212210</v>
      </c>
      <c r="AC2" s="247">
        <v>213101</v>
      </c>
      <c r="AD2" s="247">
        <v>213102</v>
      </c>
      <c r="AE2" s="247">
        <v>213201</v>
      </c>
      <c r="AF2" s="247">
        <v>213202</v>
      </c>
      <c r="AG2" s="247">
        <v>214101</v>
      </c>
      <c r="AH2" s="247">
        <v>214201</v>
      </c>
      <c r="AI2" s="247">
        <v>214202</v>
      </c>
      <c r="AJ2" s="247">
        <v>214203</v>
      </c>
      <c r="AK2" s="247">
        <v>215101</v>
      </c>
      <c r="AL2" s="247">
        <v>215201</v>
      </c>
      <c r="AM2" s="247">
        <v>215301</v>
      </c>
      <c r="AN2" s="247">
        <v>215401</v>
      </c>
      <c r="AO2" s="247">
        <v>221101</v>
      </c>
      <c r="AP2" s="247">
        <v>221201</v>
      </c>
      <c r="AQ2" s="247">
        <v>221301</v>
      </c>
      <c r="AR2" s="247">
        <v>221401</v>
      </c>
      <c r="AS2" s="247">
        <v>221501</v>
      </c>
      <c r="AT2" s="247">
        <v>221601</v>
      </c>
      <c r="AU2" s="247">
        <v>221602</v>
      </c>
      <c r="AV2" s="247">
        <v>221701</v>
      </c>
      <c r="AW2" s="247">
        <v>221801</v>
      </c>
      <c r="AX2" s="247">
        <v>222101</v>
      </c>
      <c r="AY2" s="247">
        <v>222201</v>
      </c>
      <c r="AZ2" s="247">
        <v>223101</v>
      </c>
      <c r="BA2" s="247">
        <v>223201</v>
      </c>
      <c r="BB2" s="247">
        <v>224101</v>
      </c>
      <c r="BC2" s="247">
        <v>224201</v>
      </c>
      <c r="BD2" s="247">
        <v>224301</v>
      </c>
      <c r="BE2" s="247">
        <v>224401</v>
      </c>
      <c r="BF2" s="247">
        <v>225101</v>
      </c>
      <c r="BG2" s="247">
        <v>225201</v>
      </c>
      <c r="BH2" s="247">
        <v>225301</v>
      </c>
      <c r="BI2" s="247">
        <v>225302</v>
      </c>
      <c r="BJ2" s="247">
        <v>225303</v>
      </c>
      <c r="BK2" s="247">
        <v>225304</v>
      </c>
      <c r="BL2" s="247">
        <v>225305</v>
      </c>
      <c r="BM2" s="247">
        <v>225401</v>
      </c>
      <c r="BN2" s="247">
        <v>225501</v>
      </c>
      <c r="BO2" s="247">
        <v>225601</v>
      </c>
      <c r="BP2" s="247">
        <v>225701</v>
      </c>
      <c r="BQ2" s="247">
        <v>225801</v>
      </c>
      <c r="BR2" s="247">
        <v>225901</v>
      </c>
      <c r="BS2" s="247">
        <v>226101</v>
      </c>
      <c r="BT2" s="247">
        <v>226201</v>
      </c>
      <c r="BU2" s="247">
        <v>226301</v>
      </c>
      <c r="BV2" s="247">
        <v>226401</v>
      </c>
      <c r="BW2" s="247">
        <v>227101</v>
      </c>
      <c r="BX2" s="247">
        <v>227102</v>
      </c>
      <c r="BY2" s="247">
        <v>227103</v>
      </c>
      <c r="BZ2" s="247">
        <v>227104</v>
      </c>
      <c r="CA2" s="247">
        <v>227105</v>
      </c>
      <c r="CB2" s="247">
        <v>227106</v>
      </c>
      <c r="CC2" s="247">
        <v>227107</v>
      </c>
      <c r="CD2" s="247">
        <v>227199</v>
      </c>
      <c r="CE2" s="247">
        <v>227201</v>
      </c>
      <c r="CF2" s="247">
        <v>227202</v>
      </c>
      <c r="CG2" s="247">
        <v>227203</v>
      </c>
      <c r="CH2" s="247">
        <v>227204</v>
      </c>
      <c r="CI2" s="247">
        <v>227205</v>
      </c>
      <c r="CJ2" s="247">
        <v>227206</v>
      </c>
      <c r="CK2" s="247">
        <v>227207</v>
      </c>
      <c r="CL2" s="247">
        <v>227208</v>
      </c>
      <c r="CM2" s="247">
        <v>227299</v>
      </c>
      <c r="CN2" s="247">
        <v>227301</v>
      </c>
      <c r="CO2" s="247">
        <v>228101</v>
      </c>
      <c r="CP2" s="247">
        <v>228201</v>
      </c>
      <c r="CQ2" s="247">
        <v>228301</v>
      </c>
      <c r="CR2" s="247">
        <v>228401</v>
      </c>
      <c r="CS2" s="247">
        <v>228501</v>
      </c>
      <c r="CT2" s="247">
        <v>228502</v>
      </c>
      <c r="CU2" s="247">
        <v>228503</v>
      </c>
      <c r="CV2" s="247">
        <v>228601</v>
      </c>
      <c r="CW2" s="247">
        <v>228602</v>
      </c>
      <c r="CX2" s="247">
        <v>228603</v>
      </c>
      <c r="CY2" s="247">
        <v>228604</v>
      </c>
      <c r="CZ2" s="247">
        <v>228701</v>
      </c>
      <c r="DA2" s="247">
        <v>228702</v>
      </c>
      <c r="DB2" s="247">
        <v>228703</v>
      </c>
      <c r="DC2" s="247">
        <v>228704</v>
      </c>
      <c r="DD2" s="247">
        <v>228705</v>
      </c>
      <c r="DE2" s="247">
        <v>228706</v>
      </c>
      <c r="DF2" s="247">
        <v>228801</v>
      </c>
      <c r="DG2" s="247">
        <v>228802</v>
      </c>
      <c r="DH2" s="247">
        <v>228803</v>
      </c>
      <c r="DI2" s="247">
        <v>229201</v>
      </c>
      <c r="DJ2" s="247">
        <v>229203</v>
      </c>
      <c r="DK2" s="247">
        <v>231101</v>
      </c>
      <c r="DL2" s="247">
        <v>231102</v>
      </c>
      <c r="DM2" s="247">
        <v>231201</v>
      </c>
      <c r="DN2" s="247">
        <v>231301</v>
      </c>
      <c r="DO2" s="247">
        <v>231302</v>
      </c>
      <c r="DP2" s="247">
        <v>231303</v>
      </c>
      <c r="DQ2" s="247">
        <v>231401</v>
      </c>
      <c r="DR2" s="247">
        <v>232101</v>
      </c>
      <c r="DS2" s="247">
        <v>232201</v>
      </c>
      <c r="DT2" s="247">
        <v>232301</v>
      </c>
      <c r="DU2" s="247">
        <v>233101</v>
      </c>
      <c r="DV2" s="247">
        <v>233201</v>
      </c>
      <c r="DW2" s="247">
        <v>233301</v>
      </c>
      <c r="DX2" s="247">
        <v>233401</v>
      </c>
      <c r="DY2" s="247">
        <v>233501</v>
      </c>
      <c r="DZ2" s="247">
        <v>233601</v>
      </c>
      <c r="EA2" s="247">
        <v>234101</v>
      </c>
      <c r="EB2" s="247">
        <v>234201</v>
      </c>
      <c r="EC2" s="247">
        <v>235101</v>
      </c>
      <c r="ED2" s="247">
        <v>235201</v>
      </c>
      <c r="EE2" s="247">
        <v>235301</v>
      </c>
      <c r="EF2" s="247">
        <v>235401</v>
      </c>
      <c r="EG2" s="247">
        <v>235501</v>
      </c>
      <c r="EH2" s="247">
        <v>236101</v>
      </c>
      <c r="EI2" s="247">
        <v>236102</v>
      </c>
      <c r="EJ2" s="247">
        <v>236103</v>
      </c>
      <c r="EK2" s="247">
        <v>236104</v>
      </c>
      <c r="EL2" s="247">
        <v>236105</v>
      </c>
      <c r="EM2" s="247">
        <v>236201</v>
      </c>
      <c r="EN2" s="247">
        <v>236202</v>
      </c>
      <c r="EO2" s="247">
        <v>236203</v>
      </c>
      <c r="EP2" s="247">
        <v>236304</v>
      </c>
      <c r="EQ2" s="247">
        <v>236305</v>
      </c>
      <c r="ER2" s="247">
        <v>236306</v>
      </c>
      <c r="ES2" s="247">
        <v>236401</v>
      </c>
      <c r="ET2" s="247">
        <v>236402</v>
      </c>
      <c r="EU2" s="247">
        <v>236403</v>
      </c>
      <c r="EV2" s="247">
        <v>236404</v>
      </c>
      <c r="EW2" s="247">
        <v>236405</v>
      </c>
      <c r="EX2" s="247">
        <v>236406</v>
      </c>
      <c r="EY2" s="247">
        <v>236407</v>
      </c>
      <c r="EZ2" s="247">
        <v>236901</v>
      </c>
      <c r="FA2" s="247">
        <v>237101</v>
      </c>
      <c r="FB2" s="247">
        <v>237102</v>
      </c>
      <c r="FC2" s="247">
        <v>237103</v>
      </c>
      <c r="FD2" s="247">
        <v>237104</v>
      </c>
      <c r="FE2" s="247">
        <v>237105</v>
      </c>
      <c r="FF2" s="247">
        <v>237106</v>
      </c>
      <c r="FG2" s="247">
        <v>237107</v>
      </c>
      <c r="FH2" s="247">
        <v>237201</v>
      </c>
      <c r="FI2" s="247">
        <v>237202</v>
      </c>
      <c r="FJ2" s="247">
        <v>237203</v>
      </c>
      <c r="FK2" s="247">
        <v>237204</v>
      </c>
      <c r="FL2" s="247">
        <v>237205</v>
      </c>
      <c r="FM2" s="247">
        <v>237206</v>
      </c>
      <c r="FN2" s="247">
        <v>237299</v>
      </c>
      <c r="FO2" s="247">
        <v>238101</v>
      </c>
      <c r="FP2" s="247">
        <v>238201</v>
      </c>
      <c r="FQ2" s="247">
        <v>239101</v>
      </c>
      <c r="FR2" s="247">
        <v>239102</v>
      </c>
      <c r="FS2" s="247">
        <v>239201</v>
      </c>
      <c r="FT2" s="247">
        <v>239301</v>
      </c>
      <c r="FU2" s="247">
        <v>239401</v>
      </c>
      <c r="FV2" s="247">
        <v>239501</v>
      </c>
      <c r="FW2" s="247">
        <v>239601</v>
      </c>
      <c r="FX2" s="247">
        <v>239701</v>
      </c>
      <c r="FY2" s="247">
        <v>239801</v>
      </c>
      <c r="FZ2" s="247">
        <v>239802</v>
      </c>
      <c r="GA2" s="247">
        <v>239901</v>
      </c>
      <c r="GB2" s="247">
        <v>239904</v>
      </c>
      <c r="GC2" s="247">
        <v>241201</v>
      </c>
      <c r="GD2" s="247">
        <v>241202</v>
      </c>
      <c r="GE2" s="247">
        <v>241203</v>
      </c>
      <c r="GF2" s="247">
        <v>241204</v>
      </c>
      <c r="GG2" s="247">
        <v>241205</v>
      </c>
      <c r="GH2" s="247">
        <v>261101</v>
      </c>
      <c r="GI2" s="247">
        <v>261201</v>
      </c>
      <c r="GJ2" s="247">
        <v>261301</v>
      </c>
      <c r="GK2" s="247">
        <v>261401</v>
      </c>
      <c r="GL2" s="247">
        <v>261901</v>
      </c>
      <c r="GM2" s="247">
        <v>262101</v>
      </c>
      <c r="GN2" s="247">
        <v>262201</v>
      </c>
      <c r="GO2" s="247">
        <v>262301</v>
      </c>
      <c r="GP2" s="247">
        <v>262401</v>
      </c>
      <c r="GQ2" s="247">
        <v>263101</v>
      </c>
      <c r="GR2" s="247">
        <v>263201</v>
      </c>
      <c r="GS2" s="247">
        <v>263301</v>
      </c>
      <c r="GT2" s="247">
        <v>263401</v>
      </c>
      <c r="GU2" s="247">
        <v>264101</v>
      </c>
      <c r="GV2" s="247">
        <v>264201</v>
      </c>
      <c r="GW2" s="247">
        <v>264301</v>
      </c>
      <c r="GX2" s="247">
        <v>264401</v>
      </c>
      <c r="GY2" s="247">
        <v>264501</v>
      </c>
      <c r="GZ2" s="247">
        <v>264601</v>
      </c>
      <c r="HA2" s="247">
        <v>264701</v>
      </c>
      <c r="HB2" s="247">
        <v>264801</v>
      </c>
      <c r="HC2" s="247">
        <v>265101</v>
      </c>
      <c r="HD2" s="247">
        <v>265201</v>
      </c>
      <c r="HE2" s="247">
        <v>265301</v>
      </c>
      <c r="HF2" s="247">
        <v>265401</v>
      </c>
      <c r="HG2" s="247">
        <v>265501</v>
      </c>
      <c r="HH2" s="247">
        <v>265601</v>
      </c>
      <c r="HI2" s="247">
        <v>265701</v>
      </c>
      <c r="HJ2" s="247">
        <v>265801</v>
      </c>
      <c r="HK2" s="247">
        <v>266101</v>
      </c>
      <c r="HL2" s="247">
        <v>266201</v>
      </c>
      <c r="HM2" s="247">
        <v>267101</v>
      </c>
      <c r="HN2" s="247">
        <v>267201</v>
      </c>
      <c r="HO2" s="247">
        <v>267301</v>
      </c>
      <c r="HP2" s="247">
        <v>267401</v>
      </c>
      <c r="HQ2" s="247">
        <v>267501</v>
      </c>
      <c r="HR2" s="247">
        <v>267601</v>
      </c>
      <c r="HS2" s="247">
        <v>267701</v>
      </c>
      <c r="HT2" s="247">
        <v>267801</v>
      </c>
      <c r="HU2" s="247">
        <v>267901</v>
      </c>
      <c r="HV2" s="247">
        <v>268101</v>
      </c>
      <c r="HW2" s="247">
        <v>268201</v>
      </c>
      <c r="HX2" s="247">
        <v>268301</v>
      </c>
      <c r="HY2" s="247">
        <v>268302</v>
      </c>
      <c r="HZ2" s="247">
        <v>268401</v>
      </c>
      <c r="IA2" s="247">
        <v>268501</v>
      </c>
      <c r="IB2" s="247">
        <v>268601</v>
      </c>
      <c r="IC2" s="247">
        <v>268701</v>
      </c>
      <c r="ID2" s="247">
        <v>268802</v>
      </c>
      <c r="IE2" s="247">
        <v>268803</v>
      </c>
      <c r="IF2" s="247">
        <v>268804</v>
      </c>
      <c r="IG2" s="247">
        <v>268901</v>
      </c>
      <c r="IH2" s="247">
        <v>269101</v>
      </c>
      <c r="II2" s="247">
        <v>269102</v>
      </c>
      <c r="IJ2" s="247">
        <v>269201</v>
      </c>
      <c r="IK2" s="247">
        <v>269202</v>
      </c>
      <c r="IL2" s="247">
        <v>269301</v>
      </c>
      <c r="IM2" s="247">
        <v>269401</v>
      </c>
      <c r="IN2" s="247">
        <v>269501</v>
      </c>
      <c r="IO2" s="247">
        <v>269502</v>
      </c>
      <c r="IP2" s="247">
        <v>269503</v>
      </c>
      <c r="IQ2" s="247">
        <v>2269901</v>
      </c>
      <c r="IR2" s="247">
        <v>271101</v>
      </c>
      <c r="IS2" s="247">
        <v>271201</v>
      </c>
      <c r="IT2" s="247">
        <v>271301</v>
      </c>
      <c r="IU2" s="247">
        <v>271401</v>
      </c>
      <c r="IV2" s="247">
        <v>272101</v>
      </c>
      <c r="IW2" s="247">
        <v>272201</v>
      </c>
      <c r="IX2" s="247">
        <v>272301</v>
      </c>
      <c r="IY2" s="247">
        <v>272401</v>
      </c>
      <c r="IZ2" s="247">
        <v>272501</v>
      </c>
      <c r="JA2" s="247">
        <v>272601</v>
      </c>
      <c r="JB2" s="247">
        <v>272701</v>
      </c>
      <c r="JC2" s="247">
        <v>272801</v>
      </c>
      <c r="JD2" s="247">
        <v>272901</v>
      </c>
      <c r="JE2" s="247">
        <v>273101</v>
      </c>
      <c r="JF2" s="247">
        <v>273201</v>
      </c>
      <c r="JG2" s="247">
        <v>274101</v>
      </c>
      <c r="JH2" s="247">
        <v>274201</v>
      </c>
      <c r="JI2" s="249" t="s">
        <v>0</v>
      </c>
      <c r="JJ2" s="286" t="s">
        <v>536</v>
      </c>
      <c r="JK2" s="286" t="s">
        <v>537</v>
      </c>
      <c r="JL2" s="286" t="s">
        <v>481</v>
      </c>
      <c r="JM2" s="286" t="s">
        <v>538</v>
      </c>
      <c r="JN2" s="286">
        <v>2022</v>
      </c>
      <c r="JO2" s="286" t="s">
        <v>444</v>
      </c>
      <c r="JP2" s="286" t="s">
        <v>539</v>
      </c>
    </row>
    <row r="3" spans="1:276" x14ac:dyDescent="0.25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281"/>
      <c r="BG3" s="281"/>
      <c r="BH3" s="281"/>
      <c r="BI3" s="281"/>
      <c r="BJ3" s="281"/>
      <c r="BK3" s="281"/>
      <c r="BL3" s="281"/>
      <c r="BM3" s="281"/>
      <c r="BN3" s="281"/>
      <c r="BO3" s="281"/>
      <c r="BP3" s="281"/>
      <c r="BQ3" s="281"/>
      <c r="BR3" s="281"/>
      <c r="BS3" s="281"/>
      <c r="BT3" s="281"/>
      <c r="BU3" s="281"/>
      <c r="BV3" s="281"/>
      <c r="BW3" s="281"/>
      <c r="BX3" s="281"/>
      <c r="BY3" s="281"/>
      <c r="BZ3" s="281"/>
      <c r="CA3" s="281"/>
      <c r="CB3" s="281"/>
      <c r="CC3" s="281"/>
      <c r="CD3" s="281"/>
      <c r="CE3" s="281"/>
      <c r="CF3" s="281"/>
      <c r="CG3" s="281"/>
      <c r="CH3" s="281"/>
      <c r="CI3" s="281"/>
      <c r="CJ3" s="281"/>
      <c r="CK3" s="281"/>
      <c r="CL3" s="281"/>
      <c r="CM3" s="281"/>
      <c r="CN3" s="281"/>
      <c r="CO3" s="281"/>
      <c r="CP3" s="281"/>
      <c r="CQ3" s="281"/>
      <c r="CR3" s="281"/>
      <c r="CS3" s="281"/>
      <c r="CT3" s="281"/>
      <c r="CU3" s="281"/>
      <c r="CV3" s="281"/>
      <c r="CW3" s="281"/>
      <c r="CX3" s="281"/>
      <c r="CY3" s="281"/>
      <c r="CZ3" s="281"/>
      <c r="DA3" s="281"/>
      <c r="DB3" s="281"/>
      <c r="DC3" s="281"/>
      <c r="DD3" s="281"/>
      <c r="DE3" s="281"/>
      <c r="DF3" s="281"/>
      <c r="DG3" s="281"/>
      <c r="DH3" s="281"/>
      <c r="DI3" s="281"/>
      <c r="DJ3" s="281"/>
      <c r="DK3" s="281"/>
      <c r="DL3" s="281"/>
      <c r="DM3" s="281"/>
      <c r="DN3" s="281"/>
      <c r="DO3" s="281"/>
      <c r="DP3" s="281"/>
      <c r="DQ3" s="281"/>
      <c r="DR3" s="281"/>
      <c r="DS3" s="281"/>
      <c r="DT3" s="281">
        <v>106495</v>
      </c>
      <c r="DU3" s="281"/>
      <c r="DV3" s="281"/>
      <c r="DW3" s="281"/>
      <c r="DX3" s="281"/>
      <c r="DY3" s="281"/>
      <c r="DZ3" s="281"/>
      <c r="EA3" s="281"/>
      <c r="EB3" s="281"/>
      <c r="EC3" s="281"/>
      <c r="ED3" s="281"/>
      <c r="EE3" s="281"/>
      <c r="EF3" s="281"/>
      <c r="EG3" s="281"/>
      <c r="EH3" s="281"/>
      <c r="EI3" s="281"/>
      <c r="EJ3" s="281"/>
      <c r="EK3" s="281"/>
      <c r="EL3" s="281"/>
      <c r="EM3" s="281"/>
      <c r="EN3" s="281"/>
      <c r="EO3" s="281"/>
      <c r="EP3" s="281"/>
      <c r="EQ3" s="281"/>
      <c r="ER3" s="281"/>
      <c r="ES3" s="281"/>
      <c r="ET3" s="281"/>
      <c r="EU3" s="281"/>
      <c r="EV3" s="281"/>
      <c r="EW3" s="281"/>
      <c r="EX3" s="281"/>
      <c r="EY3" s="281"/>
      <c r="EZ3" s="281"/>
      <c r="FA3" s="281"/>
      <c r="FB3" s="281"/>
      <c r="FC3" s="281"/>
      <c r="FD3" s="281"/>
      <c r="FE3" s="281"/>
      <c r="FF3" s="281"/>
      <c r="FG3" s="281"/>
      <c r="FH3" s="281"/>
      <c r="FI3" s="281"/>
      <c r="FJ3" s="281"/>
      <c r="FK3" s="281"/>
      <c r="FL3" s="281"/>
      <c r="FM3" s="281"/>
      <c r="FN3" s="281"/>
      <c r="FO3" s="281"/>
      <c r="FP3" s="281"/>
      <c r="FQ3" s="281"/>
      <c r="FR3" s="281"/>
      <c r="FS3" s="281"/>
      <c r="FT3" s="281"/>
      <c r="FU3" s="281"/>
      <c r="FV3" s="281"/>
      <c r="FW3" s="281"/>
      <c r="FX3" s="281"/>
      <c r="FY3" s="281"/>
      <c r="FZ3" s="281"/>
      <c r="GA3" s="281"/>
      <c r="GB3" s="281"/>
      <c r="GC3" s="281"/>
      <c r="GD3" s="281"/>
      <c r="GE3" s="281"/>
      <c r="GF3" s="281"/>
      <c r="GG3" s="281"/>
      <c r="GH3" s="281"/>
      <c r="GI3" s="281"/>
      <c r="GJ3" s="281"/>
      <c r="GK3" s="281"/>
      <c r="GL3" s="281"/>
      <c r="GM3" s="281"/>
      <c r="GN3" s="281"/>
      <c r="GO3" s="281"/>
      <c r="GP3" s="281"/>
      <c r="GQ3" s="281"/>
      <c r="GR3" s="281"/>
      <c r="GS3" s="281"/>
      <c r="GT3" s="281"/>
      <c r="GU3" s="281"/>
      <c r="GV3" s="281"/>
      <c r="GW3" s="281"/>
      <c r="GX3" s="281"/>
      <c r="GY3" s="281"/>
      <c r="GZ3" s="281"/>
      <c r="HA3" s="281"/>
      <c r="HB3" s="281"/>
      <c r="HC3" s="281"/>
      <c r="HD3" s="281"/>
      <c r="HE3" s="281"/>
      <c r="HF3" s="281"/>
      <c r="HG3" s="281"/>
      <c r="HH3" s="281"/>
      <c r="HI3" s="281"/>
      <c r="HJ3" s="281"/>
      <c r="HK3" s="281"/>
      <c r="HL3" s="281"/>
      <c r="HM3" s="281"/>
      <c r="HN3" s="281"/>
      <c r="HO3" s="281"/>
      <c r="HP3" s="281"/>
      <c r="HQ3" s="281"/>
      <c r="HR3" s="281"/>
      <c r="HS3" s="281"/>
      <c r="HT3" s="281"/>
      <c r="HU3" s="281"/>
      <c r="HV3" s="281"/>
      <c r="HW3" s="281"/>
      <c r="HX3" s="281"/>
      <c r="HY3" s="281"/>
      <c r="HZ3" s="281"/>
      <c r="IA3" s="281"/>
      <c r="IB3" s="281"/>
      <c r="IC3" s="281"/>
      <c r="ID3" s="281"/>
      <c r="IE3" s="281"/>
      <c r="IF3" s="281"/>
      <c r="IG3" s="281"/>
      <c r="IH3" s="281"/>
      <c r="II3" s="281"/>
      <c r="IJ3" s="281"/>
      <c r="IK3" s="281"/>
      <c r="IL3" s="281"/>
      <c r="IM3" s="281"/>
      <c r="IN3" s="281"/>
      <c r="IO3" s="281"/>
      <c r="IP3" s="281"/>
      <c r="IQ3" s="281"/>
      <c r="IR3" s="281"/>
      <c r="IS3" s="281"/>
      <c r="IT3" s="281"/>
      <c r="IU3" s="281"/>
      <c r="IV3" s="281"/>
      <c r="IW3" s="281"/>
      <c r="IX3" s="281"/>
      <c r="IY3" s="281"/>
      <c r="IZ3" s="281"/>
      <c r="JA3" s="281"/>
      <c r="JB3" s="281"/>
      <c r="JC3" s="281"/>
      <c r="JD3" s="281"/>
      <c r="JE3" s="281"/>
      <c r="JF3" s="281"/>
      <c r="JG3" s="281"/>
      <c r="JH3" s="281"/>
      <c r="JI3" s="248">
        <f>SUM(A3:JH3)</f>
        <v>106495</v>
      </c>
      <c r="JJ3" s="2"/>
      <c r="JK3" s="281"/>
      <c r="JL3" s="287"/>
      <c r="JM3" s="287"/>
      <c r="JN3" s="287"/>
      <c r="JO3" s="287">
        <f>+JM3+JN3</f>
        <v>0</v>
      </c>
      <c r="JP3" s="287"/>
    </row>
    <row r="4" spans="1:276" x14ac:dyDescent="0.25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1"/>
      <c r="BN4" s="281"/>
      <c r="BO4" s="281"/>
      <c r="BP4" s="281"/>
      <c r="BQ4" s="281"/>
      <c r="BR4" s="281"/>
      <c r="BS4" s="281"/>
      <c r="BT4" s="281"/>
      <c r="BU4" s="281"/>
      <c r="BV4" s="281"/>
      <c r="BW4" s="281"/>
      <c r="BX4" s="281"/>
      <c r="BY4" s="281"/>
      <c r="BZ4" s="281"/>
      <c r="CA4" s="281"/>
      <c r="CB4" s="281"/>
      <c r="CC4" s="281"/>
      <c r="CD4" s="281"/>
      <c r="CE4" s="281"/>
      <c r="CF4" s="281"/>
      <c r="CG4" s="281"/>
      <c r="CH4" s="281"/>
      <c r="CI4" s="281"/>
      <c r="CJ4" s="281"/>
      <c r="CK4" s="281"/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/>
      <c r="CW4" s="281"/>
      <c r="CX4" s="281"/>
      <c r="CY4" s="281"/>
      <c r="CZ4" s="281"/>
      <c r="DA4" s="281"/>
      <c r="DB4" s="281"/>
      <c r="DC4" s="281"/>
      <c r="DD4" s="281"/>
      <c r="DE4" s="281">
        <v>14400</v>
      </c>
      <c r="DF4" s="281"/>
      <c r="DG4" s="281"/>
      <c r="DH4" s="281"/>
      <c r="DI4" s="281"/>
      <c r="DJ4" s="281"/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/>
      <c r="EB4" s="281"/>
      <c r="EC4" s="281"/>
      <c r="ED4" s="281"/>
      <c r="EE4" s="281"/>
      <c r="EF4" s="281"/>
      <c r="EG4" s="281"/>
      <c r="EH4" s="281"/>
      <c r="EI4" s="281"/>
      <c r="EJ4" s="281"/>
      <c r="EK4" s="281"/>
      <c r="EL4" s="281"/>
      <c r="EM4" s="281"/>
      <c r="EN4" s="281"/>
      <c r="EO4" s="281"/>
      <c r="EP4" s="281"/>
      <c r="EQ4" s="281"/>
      <c r="ER4" s="281"/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281"/>
      <c r="FH4" s="281"/>
      <c r="FI4" s="281"/>
      <c r="FJ4" s="281"/>
      <c r="FK4" s="281"/>
      <c r="FL4" s="281"/>
      <c r="FM4" s="281"/>
      <c r="FN4" s="281"/>
      <c r="FO4" s="281"/>
      <c r="FP4" s="281"/>
      <c r="FQ4" s="281"/>
      <c r="FR4" s="281"/>
      <c r="FS4" s="281"/>
      <c r="FT4" s="281"/>
      <c r="FU4" s="281"/>
      <c r="FV4" s="281"/>
      <c r="FW4" s="281"/>
      <c r="FX4" s="281"/>
      <c r="FY4" s="281"/>
      <c r="FZ4" s="281"/>
      <c r="GA4" s="281"/>
      <c r="GB4" s="281"/>
      <c r="GC4" s="281"/>
      <c r="GD4" s="281"/>
      <c r="GE4" s="281"/>
      <c r="GF4" s="281"/>
      <c r="GG4" s="281"/>
      <c r="GH4" s="281"/>
      <c r="GI4" s="281"/>
      <c r="GJ4" s="281"/>
      <c r="GK4" s="281"/>
      <c r="GL4" s="281"/>
      <c r="GM4" s="281"/>
      <c r="GN4" s="281"/>
      <c r="GO4" s="281"/>
      <c r="GP4" s="281"/>
      <c r="GQ4" s="281"/>
      <c r="GR4" s="281"/>
      <c r="GS4" s="281"/>
      <c r="GT4" s="281"/>
      <c r="GU4" s="281"/>
      <c r="GV4" s="281"/>
      <c r="GW4" s="281"/>
      <c r="GX4" s="281"/>
      <c r="GY4" s="281"/>
      <c r="GZ4" s="281"/>
      <c r="HA4" s="281"/>
      <c r="HB4" s="281"/>
      <c r="HC4" s="281"/>
      <c r="HD4" s="281"/>
      <c r="HE4" s="281"/>
      <c r="HF4" s="281"/>
      <c r="HG4" s="281"/>
      <c r="HH4" s="281"/>
      <c r="HI4" s="281"/>
      <c r="HJ4" s="281"/>
      <c r="HK4" s="281"/>
      <c r="HL4" s="281"/>
      <c r="HM4" s="281"/>
      <c r="HN4" s="281"/>
      <c r="HO4" s="281"/>
      <c r="HP4" s="281"/>
      <c r="HQ4" s="281"/>
      <c r="HR4" s="281"/>
      <c r="HS4" s="281"/>
      <c r="HT4" s="281"/>
      <c r="HU4" s="281"/>
      <c r="HV4" s="281"/>
      <c r="HW4" s="281"/>
      <c r="HX4" s="281"/>
      <c r="HY4" s="281"/>
      <c r="HZ4" s="281"/>
      <c r="IA4" s="281"/>
      <c r="IB4" s="281"/>
      <c r="IC4" s="281"/>
      <c r="ID4" s="281"/>
      <c r="IE4" s="281"/>
      <c r="IF4" s="281"/>
      <c r="IG4" s="281"/>
      <c r="IH4" s="281"/>
      <c r="II4" s="281"/>
      <c r="IJ4" s="281"/>
      <c r="IK4" s="281"/>
      <c r="IL4" s="281"/>
      <c r="IM4" s="281"/>
      <c r="IN4" s="281"/>
      <c r="IO4" s="281"/>
      <c r="IP4" s="281"/>
      <c r="IQ4" s="281"/>
      <c r="IR4" s="281"/>
      <c r="IS4" s="281"/>
      <c r="IT4" s="281"/>
      <c r="IU4" s="281"/>
      <c r="IV4" s="281"/>
      <c r="IW4" s="281"/>
      <c r="IX4" s="281"/>
      <c r="IY4" s="281"/>
      <c r="IZ4" s="281"/>
      <c r="JA4" s="281"/>
      <c r="JB4" s="281"/>
      <c r="JC4" s="281"/>
      <c r="JD4" s="281"/>
      <c r="JE4" s="281"/>
      <c r="JF4" s="281"/>
      <c r="JG4" s="281"/>
      <c r="JH4" s="281"/>
      <c r="JI4" s="248">
        <f t="shared" ref="JI4:JI59" si="0">SUM(A4:JH4)</f>
        <v>14400</v>
      </c>
      <c r="JJ4" s="2"/>
      <c r="JK4" s="281"/>
      <c r="JL4" s="287"/>
      <c r="JM4" s="287"/>
      <c r="JN4" s="287"/>
      <c r="JO4" s="287"/>
      <c r="JP4" s="287"/>
    </row>
    <row r="5" spans="1:276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1"/>
      <c r="DF5" s="281"/>
      <c r="DG5" s="281"/>
      <c r="DH5" s="281"/>
      <c r="DI5" s="281"/>
      <c r="DJ5" s="281"/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>
        <v>34692</v>
      </c>
      <c r="EB5" s="281"/>
      <c r="EC5" s="281"/>
      <c r="ED5" s="281"/>
      <c r="EE5" s="281"/>
      <c r="EF5" s="281"/>
      <c r="EG5" s="281"/>
      <c r="EH5" s="281"/>
      <c r="EI5" s="281"/>
      <c r="EJ5" s="281"/>
      <c r="EK5" s="281"/>
      <c r="EL5" s="281"/>
      <c r="EM5" s="281"/>
      <c r="EN5" s="281"/>
      <c r="EO5" s="281"/>
      <c r="EP5" s="281"/>
      <c r="EQ5" s="281"/>
      <c r="ER5" s="281"/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1"/>
      <c r="FH5" s="281"/>
      <c r="FI5" s="281"/>
      <c r="FJ5" s="281">
        <v>7386.8</v>
      </c>
      <c r="FK5" s="281"/>
      <c r="FL5" s="281"/>
      <c r="FM5" s="281"/>
      <c r="FN5" s="281"/>
      <c r="FO5" s="281"/>
      <c r="FP5" s="281"/>
      <c r="FQ5" s="281"/>
      <c r="FR5" s="281"/>
      <c r="FS5" s="281"/>
      <c r="FT5" s="281">
        <v>135400.1</v>
      </c>
      <c r="FU5" s="281"/>
      <c r="FV5" s="281"/>
      <c r="FW5" s="281"/>
      <c r="FX5" s="281"/>
      <c r="FY5" s="281"/>
      <c r="FZ5" s="281"/>
      <c r="GA5" s="281"/>
      <c r="GB5" s="281"/>
      <c r="GC5" s="281"/>
      <c r="GD5" s="281"/>
      <c r="GE5" s="281"/>
      <c r="GF5" s="281"/>
      <c r="GG5" s="281"/>
      <c r="GH5" s="281"/>
      <c r="GI5" s="281"/>
      <c r="GJ5" s="281"/>
      <c r="GK5" s="281"/>
      <c r="GL5" s="281"/>
      <c r="GM5" s="281"/>
      <c r="GN5" s="281"/>
      <c r="GO5" s="281"/>
      <c r="GP5" s="281"/>
      <c r="GQ5" s="281"/>
      <c r="GR5" s="281"/>
      <c r="GS5" s="281"/>
      <c r="GT5" s="281"/>
      <c r="GU5" s="281"/>
      <c r="GV5" s="281"/>
      <c r="GW5" s="281"/>
      <c r="GX5" s="281"/>
      <c r="GY5" s="281"/>
      <c r="GZ5" s="281"/>
      <c r="HA5" s="281"/>
      <c r="HB5" s="281"/>
      <c r="HC5" s="281"/>
      <c r="HD5" s="281"/>
      <c r="HE5" s="281"/>
      <c r="HF5" s="281"/>
      <c r="HG5" s="281"/>
      <c r="HH5" s="281"/>
      <c r="HI5" s="281"/>
      <c r="HJ5" s="281"/>
      <c r="HK5" s="281"/>
      <c r="HL5" s="281"/>
      <c r="HM5" s="281"/>
      <c r="HN5" s="281"/>
      <c r="HO5" s="281"/>
      <c r="HP5" s="281"/>
      <c r="HQ5" s="281"/>
      <c r="HR5" s="281"/>
      <c r="HS5" s="281"/>
      <c r="HT5" s="281"/>
      <c r="HU5" s="281"/>
      <c r="HV5" s="281"/>
      <c r="HW5" s="281"/>
      <c r="HX5" s="281"/>
      <c r="HY5" s="281"/>
      <c r="HZ5" s="281"/>
      <c r="IA5" s="281"/>
      <c r="IB5" s="281"/>
      <c r="IC5" s="281"/>
      <c r="ID5" s="281"/>
      <c r="IE5" s="281"/>
      <c r="IF5" s="281"/>
      <c r="IG5" s="281"/>
      <c r="IH5" s="281"/>
      <c r="II5" s="281"/>
      <c r="IJ5" s="281"/>
      <c r="IK5" s="281"/>
      <c r="IL5" s="281"/>
      <c r="IM5" s="281"/>
      <c r="IN5" s="281"/>
      <c r="IO5" s="281"/>
      <c r="IP5" s="281"/>
      <c r="IQ5" s="281"/>
      <c r="IR5" s="281"/>
      <c r="IS5" s="281"/>
      <c r="IT5" s="281"/>
      <c r="IU5" s="281"/>
      <c r="IV5" s="281"/>
      <c r="IW5" s="281"/>
      <c r="IX5" s="281"/>
      <c r="IY5" s="281"/>
      <c r="IZ5" s="281"/>
      <c r="JA5" s="281"/>
      <c r="JB5" s="281"/>
      <c r="JC5" s="281"/>
      <c r="JD5" s="281"/>
      <c r="JE5" s="281"/>
      <c r="JF5" s="281"/>
      <c r="JG5" s="281"/>
      <c r="JH5" s="281"/>
      <c r="JI5" s="248">
        <f t="shared" si="0"/>
        <v>177478.90000000002</v>
      </c>
      <c r="JJ5" s="2"/>
      <c r="JK5" s="281"/>
      <c r="JL5" s="287"/>
      <c r="JM5" s="287"/>
      <c r="JN5" s="287"/>
      <c r="JO5" s="287"/>
      <c r="JP5" s="287"/>
    </row>
    <row r="6" spans="1:276" x14ac:dyDescent="0.25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1"/>
      <c r="CP6" s="281"/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1"/>
      <c r="DF6" s="281"/>
      <c r="DG6" s="281"/>
      <c r="DH6" s="281"/>
      <c r="DI6" s="281"/>
      <c r="DJ6" s="281"/>
      <c r="DK6" s="281"/>
      <c r="DL6" s="281"/>
      <c r="DM6" s="281"/>
      <c r="DN6" s="281"/>
      <c r="DO6" s="281"/>
      <c r="DP6" s="281"/>
      <c r="DQ6" s="281"/>
      <c r="DR6" s="281"/>
      <c r="DS6" s="281"/>
      <c r="DT6" s="281"/>
      <c r="DU6" s="281"/>
      <c r="DV6" s="281"/>
      <c r="DW6" s="281"/>
      <c r="DX6" s="281"/>
      <c r="DY6" s="281"/>
      <c r="DZ6" s="281"/>
      <c r="EA6" s="281"/>
      <c r="EB6" s="281"/>
      <c r="EC6" s="281"/>
      <c r="ED6" s="281"/>
      <c r="EE6" s="281"/>
      <c r="EF6" s="281"/>
      <c r="EG6" s="281"/>
      <c r="EH6" s="281"/>
      <c r="EI6" s="281"/>
      <c r="EJ6" s="281"/>
      <c r="EK6" s="281"/>
      <c r="EL6" s="281"/>
      <c r="EM6" s="281"/>
      <c r="EN6" s="281"/>
      <c r="EO6" s="281"/>
      <c r="EP6" s="281">
        <v>91313.16</v>
      </c>
      <c r="EQ6" s="281"/>
      <c r="ER6" s="281"/>
      <c r="ES6" s="281"/>
      <c r="ET6" s="281"/>
      <c r="EU6" s="281"/>
      <c r="EV6" s="281"/>
      <c r="EW6" s="281"/>
      <c r="EX6" s="281"/>
      <c r="EY6" s="281"/>
      <c r="EZ6" s="281"/>
      <c r="FA6" s="281"/>
      <c r="FB6" s="281"/>
      <c r="FC6" s="281"/>
      <c r="FD6" s="281"/>
      <c r="FE6" s="281"/>
      <c r="FF6" s="281"/>
      <c r="FG6" s="281"/>
      <c r="FH6" s="281"/>
      <c r="FI6" s="281"/>
      <c r="FJ6" s="281">
        <v>47593.42</v>
      </c>
      <c r="FK6" s="281"/>
      <c r="FL6" s="281"/>
      <c r="FM6" s="281"/>
      <c r="FN6" s="281">
        <v>40446</v>
      </c>
      <c r="FO6" s="281"/>
      <c r="FP6" s="281"/>
      <c r="FQ6" s="281"/>
      <c r="FR6" s="281"/>
      <c r="FS6" s="281"/>
      <c r="FT6" s="281">
        <v>66048.600000000006</v>
      </c>
      <c r="FU6" s="281"/>
      <c r="FV6" s="281"/>
      <c r="FW6" s="281"/>
      <c r="FX6" s="281"/>
      <c r="FY6" s="281"/>
      <c r="FZ6" s="281"/>
      <c r="GA6" s="281"/>
      <c r="GB6" s="281"/>
      <c r="GC6" s="281"/>
      <c r="GD6" s="281"/>
      <c r="GE6" s="281"/>
      <c r="GF6" s="281"/>
      <c r="GG6" s="281"/>
      <c r="GH6" s="281"/>
      <c r="GI6" s="281"/>
      <c r="GJ6" s="281"/>
      <c r="GK6" s="281"/>
      <c r="GL6" s="281"/>
      <c r="GM6" s="281"/>
      <c r="GN6" s="281"/>
      <c r="GO6" s="281"/>
      <c r="GP6" s="281"/>
      <c r="GQ6" s="281"/>
      <c r="GR6" s="281"/>
      <c r="GS6" s="281"/>
      <c r="GT6" s="281">
        <v>17186.46</v>
      </c>
      <c r="GU6" s="281"/>
      <c r="GV6" s="281"/>
      <c r="GW6" s="281"/>
      <c r="GX6" s="281"/>
      <c r="GY6" s="281"/>
      <c r="GZ6" s="281"/>
      <c r="HA6" s="281"/>
      <c r="HB6" s="281"/>
      <c r="HC6" s="281"/>
      <c r="HD6" s="281"/>
      <c r="HE6" s="281"/>
      <c r="HF6" s="281"/>
      <c r="HG6" s="281"/>
      <c r="HH6" s="281"/>
      <c r="HI6" s="281"/>
      <c r="HJ6" s="281"/>
      <c r="HK6" s="281"/>
      <c r="HL6" s="281"/>
      <c r="HM6" s="281"/>
      <c r="HN6" s="281"/>
      <c r="HO6" s="281"/>
      <c r="HP6" s="281"/>
      <c r="HQ6" s="281"/>
      <c r="HR6" s="281"/>
      <c r="HS6" s="281"/>
      <c r="HT6" s="281"/>
      <c r="HU6" s="281"/>
      <c r="HV6" s="281"/>
      <c r="HW6" s="281"/>
      <c r="HX6" s="281"/>
      <c r="HY6" s="281"/>
      <c r="HZ6" s="281"/>
      <c r="IA6" s="281"/>
      <c r="IB6" s="281"/>
      <c r="IC6" s="281"/>
      <c r="ID6" s="281"/>
      <c r="IE6" s="281"/>
      <c r="IF6" s="281"/>
      <c r="IG6" s="281"/>
      <c r="IH6" s="281"/>
      <c r="II6" s="281"/>
      <c r="IJ6" s="281"/>
      <c r="IK6" s="281"/>
      <c r="IL6" s="281"/>
      <c r="IM6" s="281"/>
      <c r="IN6" s="281"/>
      <c r="IO6" s="281"/>
      <c r="IP6" s="281"/>
      <c r="IQ6" s="281"/>
      <c r="IR6" s="281"/>
      <c r="IS6" s="281"/>
      <c r="IT6" s="281"/>
      <c r="IU6" s="281"/>
      <c r="IV6" s="281"/>
      <c r="IW6" s="281"/>
      <c r="IX6" s="281"/>
      <c r="IY6" s="281"/>
      <c r="IZ6" s="281"/>
      <c r="JA6" s="281"/>
      <c r="JB6" s="281"/>
      <c r="JC6" s="281"/>
      <c r="JD6" s="281"/>
      <c r="JE6" s="281"/>
      <c r="JF6" s="281"/>
      <c r="JG6" s="281"/>
      <c r="JH6" s="281"/>
      <c r="JI6" s="248">
        <f t="shared" si="0"/>
        <v>262587.64</v>
      </c>
      <c r="JJ6" s="2"/>
      <c r="JK6" s="281"/>
      <c r="JL6" s="287"/>
      <c r="JM6" s="287"/>
      <c r="JN6" s="287"/>
      <c r="JO6" s="287"/>
      <c r="JP6" s="287"/>
    </row>
    <row r="7" spans="1:276" x14ac:dyDescent="0.25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  <c r="BL7" s="281"/>
      <c r="BM7" s="281"/>
      <c r="BN7" s="281"/>
      <c r="BO7" s="281"/>
      <c r="BP7" s="281"/>
      <c r="BQ7" s="281"/>
      <c r="BR7" s="281"/>
      <c r="BS7" s="281"/>
      <c r="BT7" s="281"/>
      <c r="BU7" s="281"/>
      <c r="BV7" s="281"/>
      <c r="BW7" s="281"/>
      <c r="BX7" s="281"/>
      <c r="BY7" s="281"/>
      <c r="BZ7" s="281"/>
      <c r="CA7" s="281"/>
      <c r="CB7" s="281"/>
      <c r="CC7" s="281"/>
      <c r="CD7" s="281"/>
      <c r="CE7" s="281"/>
      <c r="CF7" s="281"/>
      <c r="CG7" s="281"/>
      <c r="CH7" s="281"/>
      <c r="CI7" s="281"/>
      <c r="CJ7" s="281"/>
      <c r="CK7" s="281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DD7" s="281"/>
      <c r="DE7" s="281"/>
      <c r="DF7" s="281"/>
      <c r="DG7" s="281"/>
      <c r="DH7" s="281"/>
      <c r="DI7" s="281"/>
      <c r="DJ7" s="281"/>
      <c r="DK7" s="281"/>
      <c r="DL7" s="281"/>
      <c r="DM7" s="281"/>
      <c r="DN7" s="281"/>
      <c r="DO7" s="281"/>
      <c r="DP7" s="281"/>
      <c r="DQ7" s="281"/>
      <c r="DR7" s="281"/>
      <c r="DS7" s="281"/>
      <c r="DT7" s="281"/>
      <c r="DU7" s="281"/>
      <c r="DV7" s="281"/>
      <c r="DW7" s="281"/>
      <c r="DX7" s="281"/>
      <c r="DY7" s="281"/>
      <c r="DZ7" s="281"/>
      <c r="EA7" s="281"/>
      <c r="EB7" s="281"/>
      <c r="EC7" s="281"/>
      <c r="ED7" s="281"/>
      <c r="EE7" s="281"/>
      <c r="EF7" s="281"/>
      <c r="EG7" s="281"/>
      <c r="EH7" s="281"/>
      <c r="EI7" s="281"/>
      <c r="EJ7" s="281"/>
      <c r="EK7" s="281"/>
      <c r="EL7" s="281"/>
      <c r="EM7" s="281"/>
      <c r="EN7" s="281"/>
      <c r="EO7" s="281"/>
      <c r="EP7" s="281"/>
      <c r="EQ7" s="281"/>
      <c r="ER7" s="281"/>
      <c r="ES7" s="281"/>
      <c r="ET7" s="281"/>
      <c r="EU7" s="281"/>
      <c r="EV7" s="281"/>
      <c r="EW7" s="281"/>
      <c r="EX7" s="281"/>
      <c r="EY7" s="281"/>
      <c r="EZ7" s="281"/>
      <c r="FA7" s="281"/>
      <c r="FB7" s="281"/>
      <c r="FC7" s="281"/>
      <c r="FD7" s="281"/>
      <c r="FE7" s="281"/>
      <c r="FF7" s="281"/>
      <c r="FG7" s="281"/>
      <c r="FH7" s="281"/>
      <c r="FI7" s="281"/>
      <c r="FJ7" s="281">
        <v>300000</v>
      </c>
      <c r="FK7" s="281"/>
      <c r="FL7" s="281"/>
      <c r="FM7" s="281"/>
      <c r="FN7" s="281"/>
      <c r="FO7" s="281"/>
      <c r="FP7" s="281"/>
      <c r="FQ7" s="281"/>
      <c r="FR7" s="281"/>
      <c r="FS7" s="281"/>
      <c r="FT7" s="281"/>
      <c r="FU7" s="281"/>
      <c r="FV7" s="281"/>
      <c r="FW7" s="281"/>
      <c r="FX7" s="281"/>
      <c r="FY7" s="281"/>
      <c r="FZ7" s="281"/>
      <c r="GA7" s="281"/>
      <c r="GB7" s="281"/>
      <c r="GC7" s="281"/>
      <c r="GD7" s="281"/>
      <c r="GE7" s="281"/>
      <c r="GF7" s="281"/>
      <c r="GG7" s="281"/>
      <c r="GH7" s="281"/>
      <c r="GI7" s="281"/>
      <c r="GJ7" s="281"/>
      <c r="GK7" s="281"/>
      <c r="GL7" s="281"/>
      <c r="GM7" s="281"/>
      <c r="GN7" s="281"/>
      <c r="GO7" s="281"/>
      <c r="GP7" s="281"/>
      <c r="GQ7" s="281"/>
      <c r="GR7" s="281"/>
      <c r="GS7" s="281"/>
      <c r="GT7" s="281"/>
      <c r="GU7" s="281"/>
      <c r="GV7" s="281"/>
      <c r="GW7" s="281"/>
      <c r="GX7" s="281"/>
      <c r="GY7" s="281"/>
      <c r="GZ7" s="281"/>
      <c r="HA7" s="281"/>
      <c r="HB7" s="281"/>
      <c r="HC7" s="281"/>
      <c r="HD7" s="281"/>
      <c r="HE7" s="281"/>
      <c r="HF7" s="281"/>
      <c r="HG7" s="281"/>
      <c r="HH7" s="281"/>
      <c r="HI7" s="281"/>
      <c r="HJ7" s="281"/>
      <c r="HK7" s="281"/>
      <c r="HL7" s="281"/>
      <c r="HM7" s="281"/>
      <c r="HN7" s="281"/>
      <c r="HO7" s="281"/>
      <c r="HP7" s="281"/>
      <c r="HQ7" s="281"/>
      <c r="HR7" s="281"/>
      <c r="HS7" s="281"/>
      <c r="HT7" s="281"/>
      <c r="HU7" s="281"/>
      <c r="HV7" s="281"/>
      <c r="HW7" s="281"/>
      <c r="HX7" s="281"/>
      <c r="HY7" s="281"/>
      <c r="HZ7" s="281"/>
      <c r="IA7" s="281"/>
      <c r="IB7" s="281"/>
      <c r="IC7" s="281"/>
      <c r="ID7" s="281"/>
      <c r="IE7" s="281"/>
      <c r="IF7" s="281"/>
      <c r="IG7" s="281"/>
      <c r="IH7" s="281"/>
      <c r="II7" s="281"/>
      <c r="IJ7" s="281"/>
      <c r="IK7" s="281"/>
      <c r="IL7" s="281"/>
      <c r="IM7" s="281"/>
      <c r="IN7" s="281"/>
      <c r="IO7" s="281"/>
      <c r="IP7" s="281"/>
      <c r="IQ7" s="281"/>
      <c r="IR7" s="281"/>
      <c r="IS7" s="281"/>
      <c r="IT7" s="281"/>
      <c r="IU7" s="281"/>
      <c r="IV7" s="281"/>
      <c r="IW7" s="281"/>
      <c r="IX7" s="281"/>
      <c r="IY7" s="281"/>
      <c r="IZ7" s="281"/>
      <c r="JA7" s="281"/>
      <c r="JB7" s="281"/>
      <c r="JC7" s="281"/>
      <c r="JD7" s="281"/>
      <c r="JE7" s="281"/>
      <c r="JF7" s="281"/>
      <c r="JG7" s="281"/>
      <c r="JH7" s="281"/>
      <c r="JI7" s="248">
        <f t="shared" si="0"/>
        <v>300000</v>
      </c>
      <c r="JJ7" s="2"/>
      <c r="JK7" s="281"/>
      <c r="JL7" s="287"/>
      <c r="JM7" s="287"/>
      <c r="JN7" s="287"/>
      <c r="JO7" s="287"/>
      <c r="JP7" s="287"/>
    </row>
    <row r="8" spans="1:276" x14ac:dyDescent="0.25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1"/>
      <c r="AV8" s="281"/>
      <c r="AW8" s="281"/>
      <c r="AX8" s="281"/>
      <c r="AY8" s="281"/>
      <c r="AZ8" s="281"/>
      <c r="BA8" s="281"/>
      <c r="BB8" s="281"/>
      <c r="BC8" s="281">
        <v>2000</v>
      </c>
      <c r="BD8" s="281"/>
      <c r="BE8" s="281"/>
      <c r="BF8" s="281"/>
      <c r="BG8" s="281"/>
      <c r="BH8" s="281"/>
      <c r="BI8" s="281"/>
      <c r="BJ8" s="281"/>
      <c r="BK8" s="281"/>
      <c r="BL8" s="281"/>
      <c r="BM8" s="281"/>
      <c r="BN8" s="281"/>
      <c r="BO8" s="281"/>
      <c r="BP8" s="281"/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/>
      <c r="CC8" s="281"/>
      <c r="CD8" s="281"/>
      <c r="CE8" s="281"/>
      <c r="CF8" s="281"/>
      <c r="CG8" s="281"/>
      <c r="CH8" s="281"/>
      <c r="CI8" s="281"/>
      <c r="CJ8" s="281"/>
      <c r="CK8" s="281"/>
      <c r="CL8" s="281"/>
      <c r="CM8" s="281"/>
      <c r="CN8" s="281"/>
      <c r="CO8" s="281"/>
      <c r="CP8" s="281"/>
      <c r="CQ8" s="281"/>
      <c r="CR8" s="281"/>
      <c r="CS8" s="281"/>
      <c r="CT8" s="281"/>
      <c r="CU8" s="281"/>
      <c r="CV8" s="281"/>
      <c r="CW8" s="281"/>
      <c r="CX8" s="281"/>
      <c r="CY8" s="281"/>
      <c r="CZ8" s="281"/>
      <c r="DA8" s="281"/>
      <c r="DB8" s="281"/>
      <c r="DC8" s="281"/>
      <c r="DD8" s="281"/>
      <c r="DE8" s="281"/>
      <c r="DF8" s="281"/>
      <c r="DG8" s="281"/>
      <c r="DH8" s="281"/>
      <c r="DI8" s="281"/>
      <c r="DJ8" s="281"/>
      <c r="DK8" s="281"/>
      <c r="DL8" s="281"/>
      <c r="DM8" s="281"/>
      <c r="DN8" s="281"/>
      <c r="DO8" s="281"/>
      <c r="DP8" s="281"/>
      <c r="DQ8" s="281"/>
      <c r="DR8" s="281"/>
      <c r="DS8" s="281"/>
      <c r="DT8" s="281"/>
      <c r="DU8" s="281"/>
      <c r="DV8" s="281"/>
      <c r="DW8" s="281"/>
      <c r="DX8" s="281"/>
      <c r="DY8" s="281"/>
      <c r="DZ8" s="281"/>
      <c r="EA8" s="281"/>
      <c r="EB8" s="281"/>
      <c r="EC8" s="281"/>
      <c r="ED8" s="281"/>
      <c r="EE8" s="281"/>
      <c r="EF8" s="281"/>
      <c r="EG8" s="281"/>
      <c r="EH8" s="281"/>
      <c r="EI8" s="281"/>
      <c r="EJ8" s="281"/>
      <c r="EK8" s="281"/>
      <c r="EL8" s="281"/>
      <c r="EM8" s="281"/>
      <c r="EN8" s="281"/>
      <c r="EO8" s="281"/>
      <c r="EP8" s="281"/>
      <c r="EQ8" s="281"/>
      <c r="ER8" s="281"/>
      <c r="ES8" s="281"/>
      <c r="ET8" s="281"/>
      <c r="EU8" s="281"/>
      <c r="EV8" s="281"/>
      <c r="EW8" s="281"/>
      <c r="EX8" s="281"/>
      <c r="EY8" s="281"/>
      <c r="EZ8" s="281"/>
      <c r="FA8" s="281"/>
      <c r="FB8" s="281"/>
      <c r="FC8" s="281"/>
      <c r="FD8" s="281">
        <v>26520</v>
      </c>
      <c r="FE8" s="281"/>
      <c r="FF8" s="281"/>
      <c r="FG8" s="281"/>
      <c r="FH8" s="281"/>
      <c r="FI8" s="281"/>
      <c r="FJ8" s="281"/>
      <c r="FK8" s="281"/>
      <c r="FL8" s="281"/>
      <c r="FM8" s="281"/>
      <c r="FN8" s="281"/>
      <c r="FO8" s="281"/>
      <c r="FP8" s="281"/>
      <c r="FQ8" s="281"/>
      <c r="FR8" s="281"/>
      <c r="FS8" s="281"/>
      <c r="FT8" s="281"/>
      <c r="FU8" s="281"/>
      <c r="FV8" s="281"/>
      <c r="FW8" s="281"/>
      <c r="FX8" s="281"/>
      <c r="FY8" s="281"/>
      <c r="FZ8" s="281"/>
      <c r="GA8" s="281"/>
      <c r="GB8" s="281"/>
      <c r="GC8" s="281"/>
      <c r="GD8" s="281"/>
      <c r="GE8" s="281"/>
      <c r="GF8" s="281"/>
      <c r="GG8" s="281"/>
      <c r="GH8" s="281"/>
      <c r="GI8" s="281"/>
      <c r="GJ8" s="281"/>
      <c r="GK8" s="281"/>
      <c r="GL8" s="281"/>
      <c r="GM8" s="281"/>
      <c r="GN8" s="281"/>
      <c r="GO8" s="281"/>
      <c r="GP8" s="281"/>
      <c r="GQ8" s="281"/>
      <c r="GR8" s="281"/>
      <c r="GS8" s="281"/>
      <c r="GT8" s="281"/>
      <c r="GU8" s="281"/>
      <c r="GV8" s="281"/>
      <c r="GW8" s="281"/>
      <c r="GX8" s="281"/>
      <c r="GY8" s="281"/>
      <c r="GZ8" s="281"/>
      <c r="HA8" s="281"/>
      <c r="HB8" s="281"/>
      <c r="HC8" s="281"/>
      <c r="HD8" s="281"/>
      <c r="HE8" s="281"/>
      <c r="HF8" s="281"/>
      <c r="HG8" s="281"/>
      <c r="HH8" s="281"/>
      <c r="HI8" s="281"/>
      <c r="HJ8" s="281"/>
      <c r="HK8" s="281"/>
      <c r="HL8" s="281"/>
      <c r="HM8" s="281"/>
      <c r="HN8" s="281"/>
      <c r="HO8" s="281"/>
      <c r="HP8" s="281"/>
      <c r="HQ8" s="281"/>
      <c r="HR8" s="281"/>
      <c r="HS8" s="281"/>
      <c r="HT8" s="281"/>
      <c r="HU8" s="281"/>
      <c r="HV8" s="281"/>
      <c r="HW8" s="281"/>
      <c r="HX8" s="281"/>
      <c r="HY8" s="281"/>
      <c r="HZ8" s="281"/>
      <c r="IA8" s="281"/>
      <c r="IB8" s="281"/>
      <c r="IC8" s="281"/>
      <c r="ID8" s="281"/>
      <c r="IE8" s="281"/>
      <c r="IF8" s="281"/>
      <c r="IG8" s="281"/>
      <c r="IH8" s="281"/>
      <c r="II8" s="281"/>
      <c r="IJ8" s="281"/>
      <c r="IK8" s="281"/>
      <c r="IL8" s="281"/>
      <c r="IM8" s="281"/>
      <c r="IN8" s="281"/>
      <c r="IO8" s="281"/>
      <c r="IP8" s="281"/>
      <c r="IQ8" s="281"/>
      <c r="IR8" s="281"/>
      <c r="IS8" s="281"/>
      <c r="IT8" s="281"/>
      <c r="IU8" s="281"/>
      <c r="IV8" s="281"/>
      <c r="IW8" s="281"/>
      <c r="IX8" s="281"/>
      <c r="IY8" s="281"/>
      <c r="IZ8" s="281"/>
      <c r="JA8" s="281"/>
      <c r="JB8" s="281"/>
      <c r="JC8" s="281"/>
      <c r="JD8" s="281"/>
      <c r="JE8" s="281"/>
      <c r="JF8" s="281"/>
      <c r="JG8" s="281"/>
      <c r="JH8" s="281"/>
      <c r="JI8" s="248">
        <f t="shared" si="0"/>
        <v>28520</v>
      </c>
      <c r="JJ8" s="2"/>
      <c r="JK8" s="281"/>
      <c r="JL8" s="287"/>
      <c r="JM8" s="287"/>
      <c r="JN8" s="287"/>
      <c r="JO8" s="287"/>
      <c r="JP8" s="287"/>
    </row>
    <row r="9" spans="1:276" x14ac:dyDescent="0.25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1"/>
      <c r="AZ9" s="281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1">
        <v>29660</v>
      </c>
      <c r="BX9" s="281"/>
      <c r="BY9" s="281"/>
      <c r="BZ9" s="281"/>
      <c r="CA9" s="281"/>
      <c r="CB9" s="281"/>
      <c r="CC9" s="281"/>
      <c r="CD9" s="281"/>
      <c r="CE9" s="281"/>
      <c r="CF9" s="281"/>
      <c r="CG9" s="281"/>
      <c r="CH9" s="281"/>
      <c r="CI9" s="281"/>
      <c r="CJ9" s="281"/>
      <c r="CK9" s="281"/>
      <c r="CL9" s="281">
        <v>70000</v>
      </c>
      <c r="CM9" s="281"/>
      <c r="CN9" s="281"/>
      <c r="CO9" s="281"/>
      <c r="CP9" s="281"/>
      <c r="CQ9" s="281"/>
      <c r="CR9" s="281"/>
      <c r="CS9" s="281"/>
      <c r="CT9" s="281"/>
      <c r="CU9" s="281"/>
      <c r="CV9" s="281"/>
      <c r="CW9" s="281"/>
      <c r="CX9" s="281"/>
      <c r="CY9" s="281"/>
      <c r="CZ9" s="281"/>
      <c r="DA9" s="281"/>
      <c r="DB9" s="281"/>
      <c r="DC9" s="281"/>
      <c r="DD9" s="281"/>
      <c r="DE9" s="281"/>
      <c r="DF9" s="281"/>
      <c r="DG9" s="281"/>
      <c r="DH9" s="281"/>
      <c r="DI9" s="281"/>
      <c r="DJ9" s="281"/>
      <c r="DK9" s="281"/>
      <c r="DL9" s="281"/>
      <c r="DM9" s="281"/>
      <c r="DN9" s="281"/>
      <c r="DO9" s="281"/>
      <c r="DP9" s="281"/>
      <c r="DQ9" s="281"/>
      <c r="DR9" s="281"/>
      <c r="DS9" s="281"/>
      <c r="DT9" s="281"/>
      <c r="DU9" s="281"/>
      <c r="DV9" s="281"/>
      <c r="DW9" s="281"/>
      <c r="DX9" s="281"/>
      <c r="DY9" s="281"/>
      <c r="DZ9" s="281"/>
      <c r="EA9" s="281"/>
      <c r="EB9" s="281"/>
      <c r="EC9" s="281"/>
      <c r="ED9" s="281"/>
      <c r="EE9" s="281"/>
      <c r="EF9" s="281"/>
      <c r="EG9" s="281"/>
      <c r="EH9" s="281"/>
      <c r="EI9" s="281"/>
      <c r="EJ9" s="281"/>
      <c r="EK9" s="281"/>
      <c r="EL9" s="281"/>
      <c r="EM9" s="281"/>
      <c r="EN9" s="281"/>
      <c r="EO9" s="281"/>
      <c r="EP9" s="281"/>
      <c r="EQ9" s="281"/>
      <c r="ER9" s="281"/>
      <c r="ES9" s="281"/>
      <c r="ET9" s="281"/>
      <c r="EU9" s="281"/>
      <c r="EV9" s="281"/>
      <c r="EW9" s="281"/>
      <c r="EX9" s="281"/>
      <c r="EY9" s="281"/>
      <c r="EZ9" s="281"/>
      <c r="FA9" s="281"/>
      <c r="FB9" s="281"/>
      <c r="FC9" s="281"/>
      <c r="FD9" s="281"/>
      <c r="FE9" s="281"/>
      <c r="FF9" s="281"/>
      <c r="FG9" s="281"/>
      <c r="FH9" s="281"/>
      <c r="FI9" s="281"/>
      <c r="FJ9" s="281"/>
      <c r="FK9" s="281"/>
      <c r="FL9" s="281"/>
      <c r="FM9" s="281"/>
      <c r="FN9" s="281"/>
      <c r="FO9" s="281"/>
      <c r="FP9" s="281"/>
      <c r="FQ9" s="281"/>
      <c r="FR9" s="281"/>
      <c r="FS9" s="281"/>
      <c r="FT9" s="281"/>
      <c r="FU9" s="281"/>
      <c r="FV9" s="281"/>
      <c r="FW9" s="281"/>
      <c r="FX9" s="281"/>
      <c r="FY9" s="281"/>
      <c r="FZ9" s="281"/>
      <c r="GA9" s="281"/>
      <c r="GB9" s="281"/>
      <c r="GC9" s="281"/>
      <c r="GD9" s="281"/>
      <c r="GE9" s="281"/>
      <c r="GF9" s="281"/>
      <c r="GG9" s="281"/>
      <c r="GH9" s="281"/>
      <c r="GI9" s="281"/>
      <c r="GJ9" s="281"/>
      <c r="GK9" s="281"/>
      <c r="GL9" s="281"/>
      <c r="GM9" s="281"/>
      <c r="GN9" s="281"/>
      <c r="GO9" s="281"/>
      <c r="GP9" s="281"/>
      <c r="GQ9" s="281"/>
      <c r="GR9" s="281"/>
      <c r="GS9" s="281"/>
      <c r="GT9" s="281"/>
      <c r="GU9" s="281"/>
      <c r="GV9" s="281"/>
      <c r="GW9" s="281"/>
      <c r="GX9" s="281"/>
      <c r="GY9" s="281"/>
      <c r="GZ9" s="281"/>
      <c r="HA9" s="281"/>
      <c r="HB9" s="281"/>
      <c r="HC9" s="281"/>
      <c r="HD9" s="281"/>
      <c r="HE9" s="281"/>
      <c r="HF9" s="281">
        <v>260500</v>
      </c>
      <c r="HG9" s="281"/>
      <c r="HH9" s="281"/>
      <c r="HI9" s="281"/>
      <c r="HJ9" s="281"/>
      <c r="HK9" s="281"/>
      <c r="HL9" s="281"/>
      <c r="HM9" s="281"/>
      <c r="HN9" s="281"/>
      <c r="HO9" s="281"/>
      <c r="HP9" s="281"/>
      <c r="HQ9" s="281"/>
      <c r="HR9" s="281"/>
      <c r="HS9" s="281"/>
      <c r="HT9" s="281"/>
      <c r="HU9" s="281"/>
      <c r="HV9" s="281"/>
      <c r="HW9" s="281"/>
      <c r="HX9" s="281"/>
      <c r="HY9" s="281"/>
      <c r="HZ9" s="281"/>
      <c r="IA9" s="281"/>
      <c r="IB9" s="281"/>
      <c r="IC9" s="281"/>
      <c r="ID9" s="281"/>
      <c r="IE9" s="281"/>
      <c r="IF9" s="281"/>
      <c r="IG9" s="281"/>
      <c r="IH9" s="281"/>
      <c r="II9" s="281"/>
      <c r="IJ9" s="281"/>
      <c r="IK9" s="281"/>
      <c r="IL9" s="281"/>
      <c r="IM9" s="281"/>
      <c r="IN9" s="281"/>
      <c r="IO9" s="281"/>
      <c r="IP9" s="281"/>
      <c r="IQ9" s="281"/>
      <c r="IR9" s="281"/>
      <c r="IS9" s="281"/>
      <c r="IT9" s="281"/>
      <c r="IU9" s="281"/>
      <c r="IV9" s="281"/>
      <c r="IW9" s="281"/>
      <c r="IX9" s="281"/>
      <c r="IY9" s="281"/>
      <c r="IZ9" s="281"/>
      <c r="JA9" s="281"/>
      <c r="JB9" s="281"/>
      <c r="JC9" s="281"/>
      <c r="JD9" s="281"/>
      <c r="JE9" s="281"/>
      <c r="JF9" s="281"/>
      <c r="JG9" s="281"/>
      <c r="JH9" s="281"/>
      <c r="JI9" s="248">
        <f t="shared" si="0"/>
        <v>360160</v>
      </c>
      <c r="JJ9" s="2"/>
      <c r="JK9" s="281"/>
      <c r="JL9" s="287"/>
      <c r="JM9" s="287"/>
      <c r="JN9" s="287"/>
      <c r="JO9" s="287"/>
      <c r="JP9" s="287"/>
    </row>
    <row r="10" spans="1:276" x14ac:dyDescent="0.25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281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1"/>
      <c r="BU10" s="281"/>
      <c r="BV10" s="281"/>
      <c r="BW10" s="281"/>
      <c r="BX10" s="281"/>
      <c r="BY10" s="281"/>
      <c r="BZ10" s="281"/>
      <c r="CA10" s="281"/>
      <c r="CB10" s="281"/>
      <c r="CC10" s="281"/>
      <c r="CD10" s="281"/>
      <c r="CE10" s="281"/>
      <c r="CF10" s="281"/>
      <c r="CG10" s="281"/>
      <c r="CH10" s="281"/>
      <c r="CI10" s="281"/>
      <c r="CJ10" s="281"/>
      <c r="CK10" s="281"/>
      <c r="CL10" s="281"/>
      <c r="CM10" s="281"/>
      <c r="CN10" s="281"/>
      <c r="CO10" s="281"/>
      <c r="CP10" s="281"/>
      <c r="CQ10" s="281"/>
      <c r="CR10" s="281"/>
      <c r="CS10" s="281"/>
      <c r="CT10" s="281"/>
      <c r="CU10" s="281"/>
      <c r="CV10" s="281"/>
      <c r="CW10" s="281"/>
      <c r="CX10" s="281"/>
      <c r="CY10" s="281"/>
      <c r="CZ10" s="281"/>
      <c r="DA10" s="281"/>
      <c r="DB10" s="281"/>
      <c r="DC10" s="281"/>
      <c r="DD10" s="281"/>
      <c r="DE10" s="281"/>
      <c r="DF10" s="281"/>
      <c r="DG10" s="281"/>
      <c r="DH10" s="281"/>
      <c r="DI10" s="281"/>
      <c r="DJ10" s="281"/>
      <c r="DK10" s="281"/>
      <c r="DL10" s="281"/>
      <c r="DM10" s="281"/>
      <c r="DN10" s="281"/>
      <c r="DO10" s="281"/>
      <c r="DP10" s="281"/>
      <c r="DQ10" s="281"/>
      <c r="DR10" s="281"/>
      <c r="DS10" s="281"/>
      <c r="DT10" s="281"/>
      <c r="DU10" s="281"/>
      <c r="DV10" s="281"/>
      <c r="DW10" s="281"/>
      <c r="DX10" s="281"/>
      <c r="DY10" s="281"/>
      <c r="DZ10" s="281"/>
      <c r="EA10" s="281"/>
      <c r="EB10" s="281"/>
      <c r="EC10" s="281"/>
      <c r="ED10" s="281"/>
      <c r="EE10" s="281"/>
      <c r="EF10" s="281"/>
      <c r="EG10" s="281">
        <v>11710</v>
      </c>
      <c r="EH10" s="281"/>
      <c r="EI10" s="281"/>
      <c r="EJ10" s="281"/>
      <c r="EK10" s="281"/>
      <c r="EL10" s="281"/>
      <c r="EM10" s="281"/>
      <c r="EN10" s="281">
        <v>27000</v>
      </c>
      <c r="EO10" s="281"/>
      <c r="EP10" s="281"/>
      <c r="EQ10" s="281"/>
      <c r="ER10" s="281">
        <v>9500</v>
      </c>
      <c r="ES10" s="281"/>
      <c r="ET10" s="281"/>
      <c r="EU10" s="281"/>
      <c r="EV10" s="281"/>
      <c r="EW10" s="281"/>
      <c r="EX10" s="281"/>
      <c r="EY10" s="281"/>
      <c r="EZ10" s="281"/>
      <c r="FA10" s="281"/>
      <c r="FB10" s="281"/>
      <c r="FC10" s="281"/>
      <c r="FD10" s="281"/>
      <c r="FE10" s="281"/>
      <c r="FF10" s="281"/>
      <c r="FG10" s="281"/>
      <c r="FH10" s="281"/>
      <c r="FI10" s="281"/>
      <c r="FJ10" s="281"/>
      <c r="FK10" s="281"/>
      <c r="FL10" s="281"/>
      <c r="FM10" s="281"/>
      <c r="FN10" s="281">
        <v>1500</v>
      </c>
      <c r="FO10" s="281"/>
      <c r="FP10" s="281"/>
      <c r="FQ10" s="281"/>
      <c r="FR10" s="281"/>
      <c r="FS10" s="281"/>
      <c r="FT10" s="281"/>
      <c r="FU10" s="281"/>
      <c r="FV10" s="281"/>
      <c r="FW10" s="281"/>
      <c r="FX10" s="281"/>
      <c r="FY10" s="281"/>
      <c r="FZ10" s="281">
        <v>52165</v>
      </c>
      <c r="GA10" s="281"/>
      <c r="GB10" s="281"/>
      <c r="GC10" s="281"/>
      <c r="GD10" s="281"/>
      <c r="GE10" s="281"/>
      <c r="GF10" s="281"/>
      <c r="GG10" s="281"/>
      <c r="GH10" s="281"/>
      <c r="GI10" s="281"/>
      <c r="GJ10" s="281"/>
      <c r="GK10" s="281"/>
      <c r="GL10" s="281"/>
      <c r="GM10" s="281"/>
      <c r="GN10" s="281"/>
      <c r="GO10" s="281"/>
      <c r="GP10" s="281"/>
      <c r="GQ10" s="281"/>
      <c r="GR10" s="281"/>
      <c r="GS10" s="281"/>
      <c r="GT10" s="281"/>
      <c r="GU10" s="281"/>
      <c r="GV10" s="281"/>
      <c r="GW10" s="281"/>
      <c r="GX10" s="281"/>
      <c r="GY10" s="281"/>
      <c r="GZ10" s="281"/>
      <c r="HA10" s="281"/>
      <c r="HB10" s="281"/>
      <c r="HC10" s="281"/>
      <c r="HD10" s="281"/>
      <c r="HE10" s="281"/>
      <c r="HF10" s="281"/>
      <c r="HG10" s="281"/>
      <c r="HH10" s="281"/>
      <c r="HI10" s="281"/>
      <c r="HJ10" s="281"/>
      <c r="HK10" s="281"/>
      <c r="HL10" s="281"/>
      <c r="HM10" s="281"/>
      <c r="HN10" s="281"/>
      <c r="HO10" s="281"/>
      <c r="HP10" s="281"/>
      <c r="HQ10" s="281"/>
      <c r="HR10" s="281"/>
      <c r="HS10" s="281"/>
      <c r="HT10" s="281"/>
      <c r="HU10" s="281"/>
      <c r="HV10" s="281"/>
      <c r="HW10" s="281"/>
      <c r="HX10" s="281"/>
      <c r="HY10" s="281"/>
      <c r="HZ10" s="281"/>
      <c r="IA10" s="281"/>
      <c r="IB10" s="281"/>
      <c r="IC10" s="281"/>
      <c r="ID10" s="281"/>
      <c r="IE10" s="281"/>
      <c r="IF10" s="281"/>
      <c r="IG10" s="281"/>
      <c r="IH10" s="281"/>
      <c r="II10" s="281"/>
      <c r="IJ10" s="281"/>
      <c r="IK10" s="281"/>
      <c r="IL10" s="281"/>
      <c r="IM10" s="281"/>
      <c r="IN10" s="281"/>
      <c r="IO10" s="281"/>
      <c r="IP10" s="281"/>
      <c r="IQ10" s="281"/>
      <c r="IR10" s="281"/>
      <c r="IS10" s="281"/>
      <c r="IT10" s="281"/>
      <c r="IU10" s="281"/>
      <c r="IV10" s="281"/>
      <c r="IW10" s="281"/>
      <c r="IX10" s="281"/>
      <c r="IY10" s="281"/>
      <c r="IZ10" s="281"/>
      <c r="JA10" s="281"/>
      <c r="JB10" s="281"/>
      <c r="JC10" s="281"/>
      <c r="JD10" s="281"/>
      <c r="JE10" s="281"/>
      <c r="JF10" s="281"/>
      <c r="JG10" s="281"/>
      <c r="JH10" s="281"/>
      <c r="JI10" s="248">
        <f t="shared" si="0"/>
        <v>101875</v>
      </c>
      <c r="JJ10" s="2"/>
      <c r="JK10" s="281"/>
      <c r="JL10" s="287"/>
      <c r="JM10" s="287"/>
      <c r="JN10" s="287"/>
      <c r="JO10" s="287"/>
      <c r="JP10" s="287"/>
    </row>
    <row r="11" spans="1:276" x14ac:dyDescent="0.25">
      <c r="A11" s="281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>
        <v>12000</v>
      </c>
      <c r="BS11" s="281"/>
      <c r="BT11" s="281"/>
      <c r="BU11" s="281"/>
      <c r="BV11" s="281"/>
      <c r="BW11" s="281"/>
      <c r="BX11" s="281"/>
      <c r="BY11" s="281"/>
      <c r="BZ11" s="281"/>
      <c r="CA11" s="281"/>
      <c r="CB11" s="281"/>
      <c r="CC11" s="281"/>
      <c r="CD11" s="281"/>
      <c r="CE11" s="281"/>
      <c r="CF11" s="281"/>
      <c r="CG11" s="281"/>
      <c r="CH11" s="281"/>
      <c r="CI11" s="281"/>
      <c r="CJ11" s="281"/>
      <c r="CK11" s="281"/>
      <c r="CL11" s="281"/>
      <c r="CM11" s="281"/>
      <c r="CN11" s="281"/>
      <c r="CO11" s="281"/>
      <c r="CP11" s="281"/>
      <c r="CQ11" s="281"/>
      <c r="CR11" s="281"/>
      <c r="CS11" s="281"/>
      <c r="CT11" s="281"/>
      <c r="CU11" s="281"/>
      <c r="CV11" s="281"/>
      <c r="CW11" s="281"/>
      <c r="CX11" s="281"/>
      <c r="CY11" s="281"/>
      <c r="CZ11" s="281"/>
      <c r="DA11" s="281"/>
      <c r="DB11" s="281"/>
      <c r="DC11" s="281"/>
      <c r="DD11" s="281"/>
      <c r="DE11" s="281"/>
      <c r="DF11" s="281"/>
      <c r="DG11" s="281"/>
      <c r="DH11" s="281"/>
      <c r="DI11" s="281"/>
      <c r="DJ11" s="281"/>
      <c r="DK11" s="281"/>
      <c r="DL11" s="281"/>
      <c r="DM11" s="281"/>
      <c r="DN11" s="281"/>
      <c r="DO11" s="281"/>
      <c r="DP11" s="281"/>
      <c r="DQ11" s="281"/>
      <c r="DR11" s="281"/>
      <c r="DS11" s="281"/>
      <c r="DT11" s="281"/>
      <c r="DU11" s="281"/>
      <c r="DV11" s="281"/>
      <c r="DW11" s="281"/>
      <c r="DX11" s="281"/>
      <c r="DY11" s="281"/>
      <c r="DZ11" s="281"/>
      <c r="EA11" s="281"/>
      <c r="EB11" s="281"/>
      <c r="EC11" s="281"/>
      <c r="ED11" s="281"/>
      <c r="EE11" s="281"/>
      <c r="EF11" s="281"/>
      <c r="EG11" s="281"/>
      <c r="EH11" s="281"/>
      <c r="EI11" s="281"/>
      <c r="EJ11" s="281"/>
      <c r="EK11" s="281"/>
      <c r="EL11" s="281"/>
      <c r="EM11" s="281"/>
      <c r="EN11" s="281"/>
      <c r="EO11" s="281"/>
      <c r="EP11" s="281"/>
      <c r="EQ11" s="281"/>
      <c r="ER11" s="281"/>
      <c r="ES11" s="281"/>
      <c r="ET11" s="281"/>
      <c r="EU11" s="281"/>
      <c r="EV11" s="281"/>
      <c r="EW11" s="281"/>
      <c r="EX11" s="281"/>
      <c r="EY11" s="281"/>
      <c r="EZ11" s="281"/>
      <c r="FA11" s="281"/>
      <c r="FB11" s="281"/>
      <c r="FC11" s="281"/>
      <c r="FD11" s="281"/>
      <c r="FE11" s="281"/>
      <c r="FF11" s="281"/>
      <c r="FG11" s="281"/>
      <c r="FH11" s="281"/>
      <c r="FI11" s="281"/>
      <c r="FJ11" s="281"/>
      <c r="FK11" s="281"/>
      <c r="FL11" s="281"/>
      <c r="FM11" s="281"/>
      <c r="FN11" s="281"/>
      <c r="FO11" s="281"/>
      <c r="FP11" s="281"/>
      <c r="FQ11" s="281"/>
      <c r="FR11" s="281"/>
      <c r="FS11" s="281"/>
      <c r="FT11" s="281"/>
      <c r="FU11" s="281"/>
      <c r="FV11" s="281"/>
      <c r="FW11" s="281"/>
      <c r="FX11" s="281"/>
      <c r="FY11" s="281"/>
      <c r="FZ11" s="281"/>
      <c r="GA11" s="281"/>
      <c r="GB11" s="281"/>
      <c r="GC11" s="281"/>
      <c r="GD11" s="281"/>
      <c r="GE11" s="281"/>
      <c r="GF11" s="281"/>
      <c r="GG11" s="281"/>
      <c r="GH11" s="281"/>
      <c r="GI11" s="281"/>
      <c r="GJ11" s="281"/>
      <c r="GK11" s="281"/>
      <c r="GL11" s="281"/>
      <c r="GM11" s="281"/>
      <c r="GN11" s="281"/>
      <c r="GO11" s="281"/>
      <c r="GP11" s="281"/>
      <c r="GQ11" s="281"/>
      <c r="GR11" s="281"/>
      <c r="GS11" s="281"/>
      <c r="GT11" s="281"/>
      <c r="GU11" s="281"/>
      <c r="GV11" s="281"/>
      <c r="GW11" s="281"/>
      <c r="GX11" s="281"/>
      <c r="GY11" s="281"/>
      <c r="GZ11" s="281"/>
      <c r="HA11" s="281"/>
      <c r="HB11" s="281"/>
      <c r="HC11" s="281"/>
      <c r="HD11" s="281"/>
      <c r="HE11" s="281"/>
      <c r="HF11" s="281"/>
      <c r="HG11" s="281"/>
      <c r="HH11" s="281"/>
      <c r="HI11" s="281"/>
      <c r="HJ11" s="281"/>
      <c r="HK11" s="281"/>
      <c r="HL11" s="281"/>
      <c r="HM11" s="281"/>
      <c r="HN11" s="281"/>
      <c r="HO11" s="281"/>
      <c r="HP11" s="281"/>
      <c r="HQ11" s="281"/>
      <c r="HR11" s="281"/>
      <c r="HS11" s="281"/>
      <c r="HT11" s="281"/>
      <c r="HU11" s="281"/>
      <c r="HV11" s="281"/>
      <c r="HW11" s="281"/>
      <c r="HX11" s="281"/>
      <c r="HY11" s="281"/>
      <c r="HZ11" s="281"/>
      <c r="IA11" s="281"/>
      <c r="IB11" s="281"/>
      <c r="IC11" s="281"/>
      <c r="ID11" s="281"/>
      <c r="IE11" s="281"/>
      <c r="IF11" s="281"/>
      <c r="IG11" s="281"/>
      <c r="IH11" s="281"/>
      <c r="II11" s="281"/>
      <c r="IJ11" s="281"/>
      <c r="IK11" s="281"/>
      <c r="IL11" s="281"/>
      <c r="IM11" s="281"/>
      <c r="IN11" s="281"/>
      <c r="IO11" s="281"/>
      <c r="IP11" s="281"/>
      <c r="IQ11" s="281"/>
      <c r="IR11" s="281"/>
      <c r="IS11" s="281"/>
      <c r="IT11" s="281"/>
      <c r="IU11" s="281"/>
      <c r="IV11" s="281"/>
      <c r="IW11" s="281"/>
      <c r="IX11" s="281"/>
      <c r="IY11" s="281"/>
      <c r="IZ11" s="281"/>
      <c r="JA11" s="281"/>
      <c r="JB11" s="281"/>
      <c r="JC11" s="281"/>
      <c r="JD11" s="281"/>
      <c r="JE11" s="281"/>
      <c r="JF11" s="281"/>
      <c r="JG11" s="281"/>
      <c r="JH11" s="281"/>
      <c r="JI11" s="248">
        <f t="shared" si="0"/>
        <v>12000</v>
      </c>
      <c r="JJ11" s="2"/>
      <c r="JK11" s="281"/>
      <c r="JL11" s="287"/>
      <c r="JM11" s="287"/>
      <c r="JN11" s="287"/>
      <c r="JO11" s="287"/>
      <c r="JP11" s="287"/>
    </row>
    <row r="12" spans="1:276" x14ac:dyDescent="0.25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281"/>
      <c r="BG12" s="281"/>
      <c r="BH12" s="281"/>
      <c r="BI12" s="281"/>
      <c r="BJ12" s="281"/>
      <c r="BK12" s="281"/>
      <c r="BL12" s="281"/>
      <c r="BM12" s="281"/>
      <c r="BN12" s="281"/>
      <c r="BO12" s="281"/>
      <c r="BP12" s="281"/>
      <c r="BQ12" s="281"/>
      <c r="BR12" s="281"/>
      <c r="BS12" s="281"/>
      <c r="BT12" s="281"/>
      <c r="BU12" s="281"/>
      <c r="BV12" s="281"/>
      <c r="BW12" s="281"/>
      <c r="BX12" s="281"/>
      <c r="BY12" s="281"/>
      <c r="BZ12" s="281"/>
      <c r="CA12" s="281"/>
      <c r="CB12" s="281"/>
      <c r="CC12" s="281"/>
      <c r="CD12" s="281"/>
      <c r="CE12" s="281"/>
      <c r="CF12" s="281"/>
      <c r="CG12" s="281"/>
      <c r="CH12" s="281"/>
      <c r="CI12" s="281"/>
      <c r="CJ12" s="281"/>
      <c r="CK12" s="281"/>
      <c r="CL12" s="281"/>
      <c r="CM12" s="281"/>
      <c r="CN12" s="281"/>
      <c r="CO12" s="281"/>
      <c r="CP12" s="281"/>
      <c r="CQ12" s="281"/>
      <c r="CR12" s="281"/>
      <c r="CS12" s="281"/>
      <c r="CT12" s="281"/>
      <c r="CU12" s="281"/>
      <c r="CV12" s="281"/>
      <c r="CW12" s="281"/>
      <c r="CX12" s="281"/>
      <c r="CY12" s="281"/>
      <c r="CZ12" s="281"/>
      <c r="DA12" s="281"/>
      <c r="DB12" s="281"/>
      <c r="DC12" s="281"/>
      <c r="DD12" s="281"/>
      <c r="DE12" s="281"/>
      <c r="DF12" s="281"/>
      <c r="DG12" s="281"/>
      <c r="DH12" s="281"/>
      <c r="DI12" s="281"/>
      <c r="DJ12" s="281"/>
      <c r="DK12" s="281"/>
      <c r="DL12" s="281"/>
      <c r="DM12" s="281"/>
      <c r="DN12" s="281"/>
      <c r="DO12" s="281"/>
      <c r="DP12" s="281"/>
      <c r="DQ12" s="281"/>
      <c r="DR12" s="281"/>
      <c r="DS12" s="281"/>
      <c r="DT12" s="281"/>
      <c r="DU12" s="281"/>
      <c r="DV12" s="281"/>
      <c r="DW12" s="281"/>
      <c r="DX12" s="281"/>
      <c r="DY12" s="281"/>
      <c r="DZ12" s="281"/>
      <c r="EA12" s="281">
        <v>149000</v>
      </c>
      <c r="EB12" s="281"/>
      <c r="EC12" s="281"/>
      <c r="ED12" s="281"/>
      <c r="EE12" s="281"/>
      <c r="EF12" s="281"/>
      <c r="EG12" s="281"/>
      <c r="EH12" s="281"/>
      <c r="EI12" s="281"/>
      <c r="EJ12" s="281"/>
      <c r="EK12" s="281"/>
      <c r="EL12" s="281"/>
      <c r="EM12" s="281"/>
      <c r="EN12" s="281"/>
      <c r="EO12" s="281"/>
      <c r="EP12" s="281"/>
      <c r="EQ12" s="281"/>
      <c r="ER12" s="281"/>
      <c r="ES12" s="281"/>
      <c r="ET12" s="281"/>
      <c r="EU12" s="281"/>
      <c r="EV12" s="281"/>
      <c r="EW12" s="281"/>
      <c r="EX12" s="281"/>
      <c r="EY12" s="281"/>
      <c r="EZ12" s="281"/>
      <c r="FA12" s="281"/>
      <c r="FB12" s="281"/>
      <c r="FC12" s="281"/>
      <c r="FD12" s="281"/>
      <c r="FE12" s="281"/>
      <c r="FF12" s="281"/>
      <c r="FG12" s="281"/>
      <c r="FH12" s="281"/>
      <c r="FI12" s="281"/>
      <c r="FJ12" s="281"/>
      <c r="FK12" s="281"/>
      <c r="FL12" s="281"/>
      <c r="FM12" s="281"/>
      <c r="FN12" s="281"/>
      <c r="FO12" s="281"/>
      <c r="FP12" s="281"/>
      <c r="FQ12" s="281"/>
      <c r="FR12" s="281"/>
      <c r="FS12" s="281"/>
      <c r="FT12" s="281"/>
      <c r="FU12" s="281"/>
      <c r="FV12" s="281"/>
      <c r="FW12" s="281"/>
      <c r="FX12" s="281"/>
      <c r="FY12" s="281"/>
      <c r="FZ12" s="281"/>
      <c r="GA12" s="281"/>
      <c r="GB12" s="281"/>
      <c r="GC12" s="281"/>
      <c r="GD12" s="281"/>
      <c r="GE12" s="281"/>
      <c r="GF12" s="281"/>
      <c r="GG12" s="281"/>
      <c r="GH12" s="281"/>
      <c r="GI12" s="281"/>
      <c r="GJ12" s="281"/>
      <c r="GK12" s="281"/>
      <c r="GL12" s="281"/>
      <c r="GM12" s="281"/>
      <c r="GN12" s="281"/>
      <c r="GO12" s="281"/>
      <c r="GP12" s="281"/>
      <c r="GQ12" s="281"/>
      <c r="GR12" s="281"/>
      <c r="GS12" s="281"/>
      <c r="GT12" s="281"/>
      <c r="GU12" s="281"/>
      <c r="GV12" s="281"/>
      <c r="GW12" s="281"/>
      <c r="GX12" s="281"/>
      <c r="GY12" s="281"/>
      <c r="GZ12" s="281"/>
      <c r="HA12" s="281"/>
      <c r="HB12" s="281"/>
      <c r="HC12" s="281"/>
      <c r="HD12" s="281"/>
      <c r="HE12" s="281"/>
      <c r="HF12" s="281"/>
      <c r="HG12" s="281"/>
      <c r="HH12" s="281"/>
      <c r="HI12" s="281"/>
      <c r="HJ12" s="281"/>
      <c r="HK12" s="281"/>
      <c r="HL12" s="281"/>
      <c r="HM12" s="281"/>
      <c r="HN12" s="281"/>
      <c r="HO12" s="281"/>
      <c r="HP12" s="281"/>
      <c r="HQ12" s="281"/>
      <c r="HR12" s="281"/>
      <c r="HS12" s="281"/>
      <c r="HT12" s="281"/>
      <c r="HU12" s="281"/>
      <c r="HV12" s="281"/>
      <c r="HW12" s="281"/>
      <c r="HX12" s="281"/>
      <c r="HY12" s="281"/>
      <c r="HZ12" s="281"/>
      <c r="IA12" s="281"/>
      <c r="IB12" s="281"/>
      <c r="IC12" s="281"/>
      <c r="ID12" s="281"/>
      <c r="IE12" s="281"/>
      <c r="IF12" s="281"/>
      <c r="IG12" s="281"/>
      <c r="IH12" s="281"/>
      <c r="II12" s="281"/>
      <c r="IJ12" s="281"/>
      <c r="IK12" s="281"/>
      <c r="IL12" s="281"/>
      <c r="IM12" s="281"/>
      <c r="IN12" s="281"/>
      <c r="IO12" s="281"/>
      <c r="IP12" s="281"/>
      <c r="IQ12" s="281"/>
      <c r="IR12" s="281"/>
      <c r="IS12" s="281"/>
      <c r="IT12" s="281"/>
      <c r="IU12" s="281"/>
      <c r="IV12" s="281"/>
      <c r="IW12" s="281"/>
      <c r="IX12" s="281"/>
      <c r="IY12" s="281"/>
      <c r="IZ12" s="281"/>
      <c r="JA12" s="281"/>
      <c r="JB12" s="281"/>
      <c r="JC12" s="281"/>
      <c r="JD12" s="281"/>
      <c r="JE12" s="281"/>
      <c r="JF12" s="281"/>
      <c r="JG12" s="281"/>
      <c r="JH12" s="281"/>
      <c r="JI12" s="248">
        <f t="shared" si="0"/>
        <v>149000</v>
      </c>
      <c r="JJ12" s="2"/>
      <c r="JK12" s="281"/>
      <c r="JL12" s="287"/>
      <c r="JM12" s="287"/>
      <c r="JN12" s="287"/>
      <c r="JO12" s="287"/>
      <c r="JP12" s="287"/>
    </row>
    <row r="13" spans="1:276" x14ac:dyDescent="0.25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>
        <v>11773.35</v>
      </c>
      <c r="BD13" s="281"/>
      <c r="BE13" s="281"/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281"/>
      <c r="BU13" s="281"/>
      <c r="BV13" s="281"/>
      <c r="BW13" s="281"/>
      <c r="BX13" s="281"/>
      <c r="BY13" s="281"/>
      <c r="BZ13" s="281"/>
      <c r="CA13" s="281"/>
      <c r="CB13" s="281"/>
      <c r="CC13" s="281"/>
      <c r="CD13" s="281"/>
      <c r="CE13" s="281"/>
      <c r="CF13" s="281"/>
      <c r="CG13" s="281"/>
      <c r="CH13" s="281"/>
      <c r="CI13" s="281"/>
      <c r="CJ13" s="281"/>
      <c r="CK13" s="281"/>
      <c r="CL13" s="281"/>
      <c r="CM13" s="281"/>
      <c r="CN13" s="281"/>
      <c r="CO13" s="281"/>
      <c r="CP13" s="281"/>
      <c r="CQ13" s="281"/>
      <c r="CR13" s="281"/>
      <c r="CS13" s="281"/>
      <c r="CT13" s="281"/>
      <c r="CU13" s="281"/>
      <c r="CV13" s="281"/>
      <c r="CW13" s="281"/>
      <c r="CX13" s="281"/>
      <c r="CY13" s="281"/>
      <c r="CZ13" s="281"/>
      <c r="DA13" s="281"/>
      <c r="DB13" s="281"/>
      <c r="DC13" s="281"/>
      <c r="DD13" s="281"/>
      <c r="DE13" s="281"/>
      <c r="DF13" s="281"/>
      <c r="DG13" s="281"/>
      <c r="DH13" s="281"/>
      <c r="DI13" s="281"/>
      <c r="DJ13" s="281"/>
      <c r="DK13" s="281"/>
      <c r="DL13" s="281"/>
      <c r="DM13" s="281"/>
      <c r="DN13" s="281"/>
      <c r="DO13" s="281"/>
      <c r="DP13" s="281"/>
      <c r="DQ13" s="281"/>
      <c r="DR13" s="281"/>
      <c r="DS13" s="281"/>
      <c r="DT13" s="281"/>
      <c r="DU13" s="281"/>
      <c r="DV13" s="281"/>
      <c r="DW13" s="281"/>
      <c r="DX13" s="281"/>
      <c r="DY13" s="281"/>
      <c r="DZ13" s="281"/>
      <c r="EA13" s="281"/>
      <c r="EB13" s="281"/>
      <c r="EC13" s="281"/>
      <c r="ED13" s="281"/>
      <c r="EE13" s="281"/>
      <c r="EF13" s="281"/>
      <c r="EG13" s="281"/>
      <c r="EH13" s="281"/>
      <c r="EI13" s="281"/>
      <c r="EJ13" s="281"/>
      <c r="EK13" s="281"/>
      <c r="EL13" s="281"/>
      <c r="EM13" s="281"/>
      <c r="EN13" s="281"/>
      <c r="EO13" s="281"/>
      <c r="EP13" s="281"/>
      <c r="EQ13" s="281"/>
      <c r="ER13" s="281"/>
      <c r="ES13" s="281"/>
      <c r="ET13" s="281"/>
      <c r="EU13" s="281"/>
      <c r="EV13" s="281"/>
      <c r="EW13" s="281"/>
      <c r="EX13" s="281"/>
      <c r="EY13" s="281"/>
      <c r="EZ13" s="281"/>
      <c r="FA13" s="281"/>
      <c r="FB13" s="281"/>
      <c r="FC13" s="281"/>
      <c r="FD13" s="281"/>
      <c r="FE13" s="281"/>
      <c r="FF13" s="281"/>
      <c r="FG13" s="281"/>
      <c r="FH13" s="281"/>
      <c r="FI13" s="281"/>
      <c r="FJ13" s="281"/>
      <c r="FK13" s="281"/>
      <c r="FL13" s="281"/>
      <c r="FM13" s="281"/>
      <c r="FN13" s="281">
        <v>338008.28</v>
      </c>
      <c r="FO13" s="281"/>
      <c r="FP13" s="281"/>
      <c r="FQ13" s="281"/>
      <c r="FR13" s="281"/>
      <c r="FS13" s="281"/>
      <c r="FT13" s="281"/>
      <c r="FU13" s="281"/>
      <c r="FV13" s="281"/>
      <c r="FW13" s="281"/>
      <c r="FX13" s="281"/>
      <c r="FY13" s="281"/>
      <c r="FZ13" s="281"/>
      <c r="GA13" s="281"/>
      <c r="GB13" s="281"/>
      <c r="GC13" s="281"/>
      <c r="GD13" s="281"/>
      <c r="GE13" s="281"/>
      <c r="GF13" s="281"/>
      <c r="GG13" s="281"/>
      <c r="GH13" s="281"/>
      <c r="GI13" s="281"/>
      <c r="GJ13" s="281"/>
      <c r="GK13" s="281"/>
      <c r="GL13" s="281"/>
      <c r="GM13" s="281"/>
      <c r="GN13" s="281"/>
      <c r="GO13" s="281"/>
      <c r="GP13" s="281"/>
      <c r="GQ13" s="281"/>
      <c r="GR13" s="281"/>
      <c r="GS13" s="281"/>
      <c r="GT13" s="281"/>
      <c r="GU13" s="281"/>
      <c r="GV13" s="281"/>
      <c r="GW13" s="281"/>
      <c r="GX13" s="281"/>
      <c r="GY13" s="281"/>
      <c r="GZ13" s="281"/>
      <c r="HA13" s="281"/>
      <c r="HB13" s="281"/>
      <c r="HC13" s="281"/>
      <c r="HD13" s="281"/>
      <c r="HE13" s="281"/>
      <c r="HF13" s="281"/>
      <c r="HG13" s="281"/>
      <c r="HH13" s="281"/>
      <c r="HI13" s="281"/>
      <c r="HJ13" s="281"/>
      <c r="HK13" s="281"/>
      <c r="HL13" s="281"/>
      <c r="HM13" s="281"/>
      <c r="HN13" s="281"/>
      <c r="HO13" s="281"/>
      <c r="HP13" s="281"/>
      <c r="HQ13" s="281"/>
      <c r="HR13" s="281"/>
      <c r="HS13" s="281"/>
      <c r="HT13" s="281"/>
      <c r="HU13" s="281"/>
      <c r="HV13" s="281"/>
      <c r="HW13" s="281"/>
      <c r="HX13" s="281"/>
      <c r="HY13" s="281"/>
      <c r="HZ13" s="281"/>
      <c r="IA13" s="281"/>
      <c r="IB13" s="281"/>
      <c r="IC13" s="281"/>
      <c r="ID13" s="281"/>
      <c r="IE13" s="281"/>
      <c r="IF13" s="281"/>
      <c r="IG13" s="281"/>
      <c r="IH13" s="281"/>
      <c r="II13" s="281"/>
      <c r="IJ13" s="281"/>
      <c r="IK13" s="281"/>
      <c r="IL13" s="281"/>
      <c r="IM13" s="281"/>
      <c r="IN13" s="281"/>
      <c r="IO13" s="281"/>
      <c r="IP13" s="281"/>
      <c r="IQ13" s="281"/>
      <c r="IR13" s="281"/>
      <c r="IS13" s="281"/>
      <c r="IT13" s="281"/>
      <c r="IU13" s="281"/>
      <c r="IV13" s="281"/>
      <c r="IW13" s="281"/>
      <c r="IX13" s="281"/>
      <c r="IY13" s="281"/>
      <c r="IZ13" s="281"/>
      <c r="JA13" s="281"/>
      <c r="JB13" s="281"/>
      <c r="JC13" s="281"/>
      <c r="JD13" s="281"/>
      <c r="JE13" s="281"/>
      <c r="JF13" s="281"/>
      <c r="JG13" s="281"/>
      <c r="JH13" s="281"/>
      <c r="JI13" s="248">
        <f t="shared" si="0"/>
        <v>349781.63</v>
      </c>
      <c r="JJ13" s="2"/>
      <c r="JK13" s="281"/>
      <c r="JL13" s="287"/>
      <c r="JM13" s="287"/>
      <c r="JN13" s="287"/>
      <c r="JO13" s="287"/>
      <c r="JP13" s="287"/>
    </row>
    <row r="14" spans="1:276" x14ac:dyDescent="0.25">
      <c r="A14" s="281"/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281"/>
      <c r="BI14" s="281"/>
      <c r="BJ14" s="281"/>
      <c r="BK14" s="281"/>
      <c r="BL14" s="281"/>
      <c r="BM14" s="281"/>
      <c r="BN14" s="281"/>
      <c r="BO14" s="281"/>
      <c r="BP14" s="281"/>
      <c r="BQ14" s="281"/>
      <c r="BR14" s="281"/>
      <c r="BS14" s="281"/>
      <c r="BT14" s="281"/>
      <c r="BU14" s="281"/>
      <c r="BV14" s="281"/>
      <c r="BW14" s="281"/>
      <c r="BX14" s="281"/>
      <c r="BY14" s="281"/>
      <c r="BZ14" s="281"/>
      <c r="CA14" s="281"/>
      <c r="CB14" s="281"/>
      <c r="CC14" s="281"/>
      <c r="CD14" s="281"/>
      <c r="CE14" s="281"/>
      <c r="CF14" s="281"/>
      <c r="CG14" s="281"/>
      <c r="CH14" s="281"/>
      <c r="CI14" s="281"/>
      <c r="CJ14" s="281"/>
      <c r="CK14" s="281"/>
      <c r="CL14" s="281"/>
      <c r="CM14" s="281"/>
      <c r="CN14" s="281"/>
      <c r="CO14" s="281"/>
      <c r="CP14" s="281"/>
      <c r="CQ14" s="281"/>
      <c r="CR14" s="281"/>
      <c r="CS14" s="281"/>
      <c r="CT14" s="281"/>
      <c r="CU14" s="281"/>
      <c r="CV14" s="281"/>
      <c r="CW14" s="281"/>
      <c r="CX14" s="281"/>
      <c r="CY14" s="281"/>
      <c r="CZ14" s="281"/>
      <c r="DA14" s="281"/>
      <c r="DB14" s="281"/>
      <c r="DC14" s="281"/>
      <c r="DD14" s="281"/>
      <c r="DE14" s="281"/>
      <c r="DF14" s="281"/>
      <c r="DG14" s="281"/>
      <c r="DH14" s="281"/>
      <c r="DI14" s="281"/>
      <c r="DJ14" s="281"/>
      <c r="DK14" s="281"/>
      <c r="DL14" s="281"/>
      <c r="DM14" s="281"/>
      <c r="DN14" s="281"/>
      <c r="DO14" s="281"/>
      <c r="DP14" s="281"/>
      <c r="DQ14" s="281"/>
      <c r="DR14" s="281"/>
      <c r="DS14" s="281"/>
      <c r="DT14" s="281"/>
      <c r="DU14" s="281"/>
      <c r="DV14" s="281"/>
      <c r="DW14" s="281"/>
      <c r="DX14" s="281"/>
      <c r="DY14" s="281"/>
      <c r="DZ14" s="281"/>
      <c r="EA14" s="281"/>
      <c r="EB14" s="281"/>
      <c r="EC14" s="281"/>
      <c r="ED14" s="281"/>
      <c r="EE14" s="281"/>
      <c r="EF14" s="281"/>
      <c r="EG14" s="281"/>
      <c r="EH14" s="281"/>
      <c r="EI14" s="281"/>
      <c r="EJ14" s="281"/>
      <c r="EK14" s="281"/>
      <c r="EL14" s="281"/>
      <c r="EM14" s="281"/>
      <c r="EN14" s="281"/>
      <c r="EO14" s="281"/>
      <c r="EP14" s="281"/>
      <c r="EQ14" s="281"/>
      <c r="ER14" s="281"/>
      <c r="ES14" s="281"/>
      <c r="ET14" s="281"/>
      <c r="EU14" s="281"/>
      <c r="EV14" s="281"/>
      <c r="EW14" s="281"/>
      <c r="EX14" s="281"/>
      <c r="EY14" s="281"/>
      <c r="EZ14" s="281"/>
      <c r="FA14" s="281"/>
      <c r="FB14" s="281"/>
      <c r="FC14" s="281"/>
      <c r="FD14" s="281"/>
      <c r="FE14" s="281"/>
      <c r="FF14" s="281"/>
      <c r="FG14" s="281"/>
      <c r="FH14" s="281"/>
      <c r="FI14" s="281"/>
      <c r="FJ14" s="281"/>
      <c r="FK14" s="281"/>
      <c r="FL14" s="281"/>
      <c r="FM14" s="281"/>
      <c r="FN14" s="281"/>
      <c r="FO14" s="281"/>
      <c r="FP14" s="281"/>
      <c r="FQ14" s="281"/>
      <c r="FR14" s="281"/>
      <c r="FS14" s="281"/>
      <c r="FT14" s="281">
        <v>40474</v>
      </c>
      <c r="FU14" s="281"/>
      <c r="FV14" s="281"/>
      <c r="FW14" s="281"/>
      <c r="FX14" s="281"/>
      <c r="FY14" s="281"/>
      <c r="FZ14" s="281">
        <v>20060</v>
      </c>
      <c r="GA14" s="281"/>
      <c r="GB14" s="281"/>
      <c r="GC14" s="281"/>
      <c r="GD14" s="281"/>
      <c r="GE14" s="281"/>
      <c r="GF14" s="281"/>
      <c r="GG14" s="281"/>
      <c r="GH14" s="281"/>
      <c r="GI14" s="281"/>
      <c r="GJ14" s="281"/>
      <c r="GK14" s="281"/>
      <c r="GL14" s="281"/>
      <c r="GM14" s="281"/>
      <c r="GN14" s="281"/>
      <c r="GO14" s="281"/>
      <c r="GP14" s="281"/>
      <c r="GQ14" s="281"/>
      <c r="GR14" s="281"/>
      <c r="GS14" s="281"/>
      <c r="GT14" s="281"/>
      <c r="GU14" s="281"/>
      <c r="GV14" s="281"/>
      <c r="GW14" s="281"/>
      <c r="GX14" s="281"/>
      <c r="GY14" s="281"/>
      <c r="GZ14" s="281"/>
      <c r="HA14" s="281"/>
      <c r="HB14" s="281"/>
      <c r="HC14" s="281"/>
      <c r="HD14" s="281"/>
      <c r="HE14" s="281"/>
      <c r="HF14" s="281"/>
      <c r="HG14" s="281"/>
      <c r="HH14" s="281"/>
      <c r="HI14" s="281">
        <v>19470</v>
      </c>
      <c r="HJ14" s="281"/>
      <c r="HK14" s="281"/>
      <c r="HL14" s="281"/>
      <c r="HM14" s="281"/>
      <c r="HN14" s="281"/>
      <c r="HO14" s="281"/>
      <c r="HP14" s="281"/>
      <c r="HQ14" s="281"/>
      <c r="HR14" s="281"/>
      <c r="HS14" s="281"/>
      <c r="HT14" s="281"/>
      <c r="HU14" s="281"/>
      <c r="HV14" s="281"/>
      <c r="HW14" s="281"/>
      <c r="HX14" s="281"/>
      <c r="HY14" s="281"/>
      <c r="HZ14" s="281"/>
      <c r="IA14" s="281"/>
      <c r="IB14" s="281"/>
      <c r="IC14" s="281"/>
      <c r="ID14" s="281"/>
      <c r="IE14" s="281"/>
      <c r="IF14" s="281"/>
      <c r="IG14" s="281"/>
      <c r="IH14" s="281"/>
      <c r="II14" s="281"/>
      <c r="IJ14" s="281"/>
      <c r="IK14" s="281"/>
      <c r="IL14" s="281"/>
      <c r="IM14" s="281"/>
      <c r="IN14" s="281"/>
      <c r="IO14" s="281"/>
      <c r="IP14" s="281"/>
      <c r="IQ14" s="281"/>
      <c r="IR14" s="281"/>
      <c r="IS14" s="281"/>
      <c r="IT14" s="281"/>
      <c r="IU14" s="281"/>
      <c r="IV14" s="281"/>
      <c r="IW14" s="281"/>
      <c r="IX14" s="281"/>
      <c r="IY14" s="281"/>
      <c r="IZ14" s="281"/>
      <c r="JA14" s="281"/>
      <c r="JB14" s="281"/>
      <c r="JC14" s="281"/>
      <c r="JD14" s="281"/>
      <c r="JE14" s="281"/>
      <c r="JF14" s="281"/>
      <c r="JG14" s="281"/>
      <c r="JH14" s="281"/>
      <c r="JI14" s="248">
        <f t="shared" si="0"/>
        <v>80004</v>
      </c>
      <c r="JJ14" s="2"/>
      <c r="JK14" s="281"/>
      <c r="JL14" s="287"/>
      <c r="JM14" s="287"/>
      <c r="JN14" s="287"/>
      <c r="JO14" s="287"/>
      <c r="JP14" s="287"/>
    </row>
    <row r="15" spans="1:276" x14ac:dyDescent="0.25">
      <c r="A15" s="281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1"/>
      <c r="BG15" s="281"/>
      <c r="BH15" s="281"/>
      <c r="BI15" s="281"/>
      <c r="BJ15" s="281"/>
      <c r="BK15" s="281"/>
      <c r="BL15" s="281"/>
      <c r="BM15" s="281"/>
      <c r="BN15" s="281"/>
      <c r="BO15" s="281"/>
      <c r="BP15" s="281"/>
      <c r="BQ15" s="281"/>
      <c r="BR15" s="281"/>
      <c r="BS15" s="281"/>
      <c r="BT15" s="281"/>
      <c r="BU15" s="281"/>
      <c r="BV15" s="281"/>
      <c r="BW15" s="281"/>
      <c r="BX15" s="281"/>
      <c r="BY15" s="281"/>
      <c r="BZ15" s="281"/>
      <c r="CA15" s="281"/>
      <c r="CB15" s="281"/>
      <c r="CC15" s="281"/>
      <c r="CD15" s="281"/>
      <c r="CE15" s="281"/>
      <c r="CF15" s="281"/>
      <c r="CG15" s="281"/>
      <c r="CH15" s="281"/>
      <c r="CI15" s="281"/>
      <c r="CJ15" s="281"/>
      <c r="CK15" s="281"/>
      <c r="CL15" s="281"/>
      <c r="CM15" s="281"/>
      <c r="CN15" s="281"/>
      <c r="CO15" s="281"/>
      <c r="CP15" s="281"/>
      <c r="CQ15" s="281"/>
      <c r="CR15" s="281"/>
      <c r="CS15" s="281"/>
      <c r="CT15" s="281"/>
      <c r="CU15" s="281"/>
      <c r="CV15" s="281"/>
      <c r="CW15" s="281"/>
      <c r="CX15" s="281"/>
      <c r="CY15" s="281"/>
      <c r="CZ15" s="281"/>
      <c r="DA15" s="281"/>
      <c r="DB15" s="281"/>
      <c r="DC15" s="281"/>
      <c r="DD15" s="281"/>
      <c r="DE15" s="281"/>
      <c r="DF15" s="281"/>
      <c r="DG15" s="281"/>
      <c r="DH15" s="281"/>
      <c r="DI15" s="281"/>
      <c r="DJ15" s="281"/>
      <c r="DK15" s="281"/>
      <c r="DL15" s="281"/>
      <c r="DM15" s="281"/>
      <c r="DN15" s="281"/>
      <c r="DO15" s="281"/>
      <c r="DP15" s="281"/>
      <c r="DQ15" s="281"/>
      <c r="DR15" s="281"/>
      <c r="DS15" s="281"/>
      <c r="DT15" s="281"/>
      <c r="DU15" s="281"/>
      <c r="DV15" s="281"/>
      <c r="DW15" s="281"/>
      <c r="DX15" s="281"/>
      <c r="DY15" s="281"/>
      <c r="DZ15" s="281"/>
      <c r="EA15" s="281">
        <v>260013</v>
      </c>
      <c r="EB15" s="281"/>
      <c r="EC15" s="281"/>
      <c r="ED15" s="281"/>
      <c r="EE15" s="281"/>
      <c r="EF15" s="281"/>
      <c r="EG15" s="281"/>
      <c r="EH15" s="281"/>
      <c r="EI15" s="281"/>
      <c r="EJ15" s="281"/>
      <c r="EK15" s="281"/>
      <c r="EL15" s="281"/>
      <c r="EM15" s="281"/>
      <c r="EN15" s="281"/>
      <c r="EO15" s="281"/>
      <c r="EP15" s="281"/>
      <c r="EQ15" s="281"/>
      <c r="ER15" s="281"/>
      <c r="ES15" s="281"/>
      <c r="ET15" s="281"/>
      <c r="EU15" s="281"/>
      <c r="EV15" s="281"/>
      <c r="EW15" s="281"/>
      <c r="EX15" s="281"/>
      <c r="EY15" s="281"/>
      <c r="EZ15" s="281"/>
      <c r="FA15" s="281"/>
      <c r="FB15" s="281"/>
      <c r="FC15" s="281"/>
      <c r="FD15" s="281"/>
      <c r="FE15" s="281"/>
      <c r="FF15" s="281"/>
      <c r="FG15" s="281"/>
      <c r="FH15" s="281"/>
      <c r="FI15" s="281"/>
      <c r="FJ15" s="281"/>
      <c r="FK15" s="281"/>
      <c r="FL15" s="281"/>
      <c r="FM15" s="281"/>
      <c r="FN15" s="281"/>
      <c r="FO15" s="281"/>
      <c r="FP15" s="281"/>
      <c r="FQ15" s="281"/>
      <c r="FR15" s="281"/>
      <c r="FS15" s="281"/>
      <c r="FT15" s="281"/>
      <c r="FU15" s="281"/>
      <c r="FV15" s="281"/>
      <c r="FW15" s="281"/>
      <c r="FX15" s="281"/>
      <c r="FY15" s="281"/>
      <c r="FZ15" s="281"/>
      <c r="GA15" s="281"/>
      <c r="GB15" s="281"/>
      <c r="GC15" s="281"/>
      <c r="GD15" s="281"/>
      <c r="GE15" s="281"/>
      <c r="GF15" s="281"/>
      <c r="GG15" s="281"/>
      <c r="GH15" s="281"/>
      <c r="GI15" s="281"/>
      <c r="GJ15" s="281"/>
      <c r="GK15" s="281"/>
      <c r="GL15" s="281"/>
      <c r="GM15" s="281"/>
      <c r="GN15" s="281"/>
      <c r="GO15" s="281"/>
      <c r="GP15" s="281"/>
      <c r="GQ15" s="281"/>
      <c r="GR15" s="281"/>
      <c r="GS15" s="281"/>
      <c r="GT15" s="281"/>
      <c r="GU15" s="281"/>
      <c r="GV15" s="281"/>
      <c r="GW15" s="281"/>
      <c r="GX15" s="281"/>
      <c r="GY15" s="281"/>
      <c r="GZ15" s="281"/>
      <c r="HA15" s="281"/>
      <c r="HB15" s="281"/>
      <c r="HC15" s="281"/>
      <c r="HD15" s="281"/>
      <c r="HE15" s="281"/>
      <c r="HF15" s="281"/>
      <c r="HG15" s="281"/>
      <c r="HH15" s="281"/>
      <c r="HI15" s="281"/>
      <c r="HJ15" s="281"/>
      <c r="HK15" s="281"/>
      <c r="HL15" s="281"/>
      <c r="HM15" s="281"/>
      <c r="HN15" s="281"/>
      <c r="HO15" s="281"/>
      <c r="HP15" s="281"/>
      <c r="HQ15" s="281"/>
      <c r="HR15" s="281"/>
      <c r="HS15" s="281"/>
      <c r="HT15" s="281"/>
      <c r="HU15" s="281"/>
      <c r="HV15" s="281"/>
      <c r="HW15" s="281"/>
      <c r="HX15" s="281"/>
      <c r="HY15" s="281"/>
      <c r="HZ15" s="281"/>
      <c r="IA15" s="281"/>
      <c r="IB15" s="281"/>
      <c r="IC15" s="281"/>
      <c r="ID15" s="281"/>
      <c r="IE15" s="281"/>
      <c r="IF15" s="281"/>
      <c r="IG15" s="281"/>
      <c r="IH15" s="281"/>
      <c r="II15" s="281"/>
      <c r="IJ15" s="281"/>
      <c r="IK15" s="281"/>
      <c r="IL15" s="281"/>
      <c r="IM15" s="281"/>
      <c r="IN15" s="281"/>
      <c r="IO15" s="281"/>
      <c r="IP15" s="281"/>
      <c r="IQ15" s="281"/>
      <c r="IR15" s="281"/>
      <c r="IS15" s="281"/>
      <c r="IT15" s="281"/>
      <c r="IU15" s="281"/>
      <c r="IV15" s="281"/>
      <c r="IW15" s="281"/>
      <c r="IX15" s="281"/>
      <c r="IY15" s="281"/>
      <c r="IZ15" s="281"/>
      <c r="JA15" s="281"/>
      <c r="JB15" s="281"/>
      <c r="JC15" s="281"/>
      <c r="JD15" s="281"/>
      <c r="JE15" s="281"/>
      <c r="JF15" s="281"/>
      <c r="JG15" s="281"/>
      <c r="JH15" s="281"/>
      <c r="JI15" s="248">
        <f t="shared" si="0"/>
        <v>260013</v>
      </c>
      <c r="JJ15" s="2"/>
      <c r="JK15" s="281"/>
      <c r="JL15" s="287"/>
      <c r="JM15" s="287"/>
      <c r="JN15" s="287"/>
      <c r="JO15" s="287"/>
      <c r="JP15" s="287"/>
    </row>
    <row r="16" spans="1:276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1"/>
      <c r="BE16" s="281"/>
      <c r="BF16" s="281"/>
      <c r="BG16" s="281"/>
      <c r="BH16" s="281"/>
      <c r="BI16" s="281"/>
      <c r="BJ16" s="281"/>
      <c r="BK16" s="281"/>
      <c r="BL16" s="281"/>
      <c r="BM16" s="281"/>
      <c r="BN16" s="281"/>
      <c r="BO16" s="281"/>
      <c r="BP16" s="281"/>
      <c r="BQ16" s="281"/>
      <c r="BR16" s="281"/>
      <c r="BS16" s="281"/>
      <c r="BT16" s="281"/>
      <c r="BU16" s="281"/>
      <c r="BV16" s="281"/>
      <c r="BW16" s="281"/>
      <c r="BX16" s="281"/>
      <c r="BY16" s="281"/>
      <c r="BZ16" s="281"/>
      <c r="CA16" s="281"/>
      <c r="CB16" s="281"/>
      <c r="CC16" s="281"/>
      <c r="CD16" s="281"/>
      <c r="CE16" s="281"/>
      <c r="CF16" s="281"/>
      <c r="CG16" s="281"/>
      <c r="CH16" s="281"/>
      <c r="CI16" s="281"/>
      <c r="CJ16" s="281"/>
      <c r="CK16" s="281"/>
      <c r="CL16" s="281"/>
      <c r="CM16" s="281"/>
      <c r="CN16" s="281"/>
      <c r="CO16" s="281"/>
      <c r="CP16" s="281"/>
      <c r="CQ16" s="281"/>
      <c r="CR16" s="281"/>
      <c r="CS16" s="281"/>
      <c r="CT16" s="281"/>
      <c r="CU16" s="281"/>
      <c r="CV16" s="281"/>
      <c r="CW16" s="281"/>
      <c r="CX16" s="281"/>
      <c r="CY16" s="281"/>
      <c r="CZ16" s="281"/>
      <c r="DA16" s="281"/>
      <c r="DB16" s="281"/>
      <c r="DC16" s="281"/>
      <c r="DD16" s="281"/>
      <c r="DE16" s="281"/>
      <c r="DF16" s="281"/>
      <c r="DG16" s="281"/>
      <c r="DH16" s="281"/>
      <c r="DI16" s="281"/>
      <c r="DJ16" s="281"/>
      <c r="DK16" s="281"/>
      <c r="DL16" s="281"/>
      <c r="DM16" s="281"/>
      <c r="DN16" s="281"/>
      <c r="DO16" s="281"/>
      <c r="DP16" s="281"/>
      <c r="DQ16" s="281"/>
      <c r="DR16" s="281"/>
      <c r="DS16" s="281"/>
      <c r="DT16" s="281"/>
      <c r="DU16" s="281"/>
      <c r="DV16" s="281"/>
      <c r="DW16" s="281"/>
      <c r="DX16" s="281"/>
      <c r="DY16" s="281"/>
      <c r="DZ16" s="281"/>
      <c r="EA16" s="281">
        <v>150600</v>
      </c>
      <c r="EB16" s="281"/>
      <c r="EC16" s="281"/>
      <c r="ED16" s="281"/>
      <c r="EE16" s="281"/>
      <c r="EF16" s="281"/>
      <c r="EG16" s="281"/>
      <c r="EH16" s="281"/>
      <c r="EI16" s="281"/>
      <c r="EJ16" s="281"/>
      <c r="EK16" s="281"/>
      <c r="EL16" s="281"/>
      <c r="EM16" s="281"/>
      <c r="EN16" s="281"/>
      <c r="EO16" s="281"/>
      <c r="EP16" s="281"/>
      <c r="EQ16" s="281"/>
      <c r="ER16" s="281"/>
      <c r="ES16" s="281"/>
      <c r="ET16" s="281"/>
      <c r="EU16" s="281"/>
      <c r="EV16" s="281"/>
      <c r="EW16" s="281"/>
      <c r="EX16" s="281"/>
      <c r="EY16" s="281"/>
      <c r="EZ16" s="281"/>
      <c r="FA16" s="281"/>
      <c r="FB16" s="281"/>
      <c r="FC16" s="281"/>
      <c r="FD16" s="281"/>
      <c r="FE16" s="281"/>
      <c r="FF16" s="281"/>
      <c r="FG16" s="281"/>
      <c r="FH16" s="281"/>
      <c r="FI16" s="281"/>
      <c r="FJ16" s="281"/>
      <c r="FK16" s="281"/>
      <c r="FL16" s="281"/>
      <c r="FM16" s="281"/>
      <c r="FN16" s="281"/>
      <c r="FO16" s="281"/>
      <c r="FP16" s="281"/>
      <c r="FQ16" s="281"/>
      <c r="FR16" s="281"/>
      <c r="FS16" s="281"/>
      <c r="FT16" s="281"/>
      <c r="FU16" s="281"/>
      <c r="FV16" s="281"/>
      <c r="FW16" s="281"/>
      <c r="FX16" s="281"/>
      <c r="FY16" s="281"/>
      <c r="FZ16" s="281"/>
      <c r="GA16" s="281"/>
      <c r="GB16" s="281"/>
      <c r="GC16" s="281"/>
      <c r="GD16" s="281"/>
      <c r="GE16" s="281"/>
      <c r="GF16" s="281"/>
      <c r="GG16" s="281"/>
      <c r="GH16" s="281"/>
      <c r="GI16" s="281"/>
      <c r="GJ16" s="281"/>
      <c r="GK16" s="281"/>
      <c r="GL16" s="281"/>
      <c r="GM16" s="281"/>
      <c r="GN16" s="281"/>
      <c r="GO16" s="281"/>
      <c r="GP16" s="281"/>
      <c r="GQ16" s="281"/>
      <c r="GR16" s="281"/>
      <c r="GS16" s="281"/>
      <c r="GT16" s="281"/>
      <c r="GU16" s="281"/>
      <c r="GV16" s="281"/>
      <c r="GW16" s="281"/>
      <c r="GX16" s="281"/>
      <c r="GY16" s="281"/>
      <c r="GZ16" s="281"/>
      <c r="HA16" s="281"/>
      <c r="HB16" s="281"/>
      <c r="HC16" s="281"/>
      <c r="HD16" s="281"/>
      <c r="HE16" s="281"/>
      <c r="HF16" s="281"/>
      <c r="HG16" s="281"/>
      <c r="HH16" s="281"/>
      <c r="HI16" s="281"/>
      <c r="HJ16" s="281"/>
      <c r="HK16" s="281"/>
      <c r="HL16" s="281"/>
      <c r="HM16" s="281"/>
      <c r="HN16" s="281"/>
      <c r="HO16" s="281"/>
      <c r="HP16" s="281"/>
      <c r="HQ16" s="281"/>
      <c r="HR16" s="281"/>
      <c r="HS16" s="281"/>
      <c r="HT16" s="281"/>
      <c r="HU16" s="281"/>
      <c r="HV16" s="281"/>
      <c r="HW16" s="281"/>
      <c r="HX16" s="281"/>
      <c r="HY16" s="281"/>
      <c r="HZ16" s="281"/>
      <c r="IA16" s="281"/>
      <c r="IB16" s="281"/>
      <c r="IC16" s="281"/>
      <c r="ID16" s="281"/>
      <c r="IE16" s="281"/>
      <c r="IF16" s="281"/>
      <c r="IG16" s="281"/>
      <c r="IH16" s="281"/>
      <c r="II16" s="281"/>
      <c r="IJ16" s="281"/>
      <c r="IK16" s="281"/>
      <c r="IL16" s="281"/>
      <c r="IM16" s="281"/>
      <c r="IN16" s="281"/>
      <c r="IO16" s="281"/>
      <c r="IP16" s="281"/>
      <c r="IQ16" s="281"/>
      <c r="IR16" s="281"/>
      <c r="IS16" s="281"/>
      <c r="IT16" s="281"/>
      <c r="IU16" s="281"/>
      <c r="IV16" s="281"/>
      <c r="IW16" s="281"/>
      <c r="IX16" s="281"/>
      <c r="IY16" s="281"/>
      <c r="IZ16" s="281"/>
      <c r="JA16" s="281"/>
      <c r="JB16" s="281"/>
      <c r="JC16" s="281"/>
      <c r="JD16" s="281"/>
      <c r="JE16" s="281"/>
      <c r="JF16" s="281"/>
      <c r="JG16" s="281"/>
      <c r="JH16" s="281"/>
      <c r="JI16" s="248">
        <f t="shared" si="0"/>
        <v>150600</v>
      </c>
      <c r="JJ16" s="2"/>
      <c r="JK16" s="281"/>
      <c r="JL16" s="287"/>
      <c r="JM16" s="287"/>
      <c r="JN16" s="287"/>
      <c r="JO16" s="287"/>
      <c r="JP16" s="287"/>
    </row>
    <row r="17" spans="1:276" x14ac:dyDescent="0.25">
      <c r="A17" s="281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281"/>
      <c r="BL17" s="281"/>
      <c r="BM17" s="281"/>
      <c r="BN17" s="281"/>
      <c r="BO17" s="281"/>
      <c r="BP17" s="281"/>
      <c r="BQ17" s="281"/>
      <c r="BR17" s="281"/>
      <c r="BS17" s="281"/>
      <c r="BT17" s="281"/>
      <c r="BU17" s="281"/>
      <c r="BV17" s="281"/>
      <c r="BW17" s="281"/>
      <c r="BX17" s="281"/>
      <c r="BY17" s="281"/>
      <c r="BZ17" s="281"/>
      <c r="CA17" s="281"/>
      <c r="CB17" s="281"/>
      <c r="CC17" s="281"/>
      <c r="CD17" s="281"/>
      <c r="CE17" s="281"/>
      <c r="CF17" s="281"/>
      <c r="CG17" s="281"/>
      <c r="CH17" s="281"/>
      <c r="CI17" s="281"/>
      <c r="CJ17" s="281"/>
      <c r="CK17" s="281"/>
      <c r="CL17" s="281"/>
      <c r="CM17" s="281"/>
      <c r="CN17" s="281"/>
      <c r="CO17" s="281"/>
      <c r="CP17" s="281"/>
      <c r="CQ17" s="281"/>
      <c r="CR17" s="281"/>
      <c r="CS17" s="281"/>
      <c r="CT17" s="281"/>
      <c r="CU17" s="281"/>
      <c r="CV17" s="281"/>
      <c r="CW17" s="281"/>
      <c r="CX17" s="281"/>
      <c r="CY17" s="281"/>
      <c r="CZ17" s="281"/>
      <c r="DA17" s="281"/>
      <c r="DB17" s="281"/>
      <c r="DC17" s="281"/>
      <c r="DD17" s="281"/>
      <c r="DE17" s="281"/>
      <c r="DF17" s="281"/>
      <c r="DG17" s="281"/>
      <c r="DH17" s="281"/>
      <c r="DI17" s="281"/>
      <c r="DJ17" s="281"/>
      <c r="DK17" s="281"/>
      <c r="DL17" s="281"/>
      <c r="DM17" s="281"/>
      <c r="DN17" s="281"/>
      <c r="DO17" s="281"/>
      <c r="DP17" s="281"/>
      <c r="DQ17" s="281"/>
      <c r="DR17" s="281"/>
      <c r="DS17" s="281"/>
      <c r="DT17" s="281"/>
      <c r="DU17" s="281"/>
      <c r="DV17" s="281"/>
      <c r="DW17" s="281"/>
      <c r="DX17" s="281"/>
      <c r="DY17" s="281"/>
      <c r="DZ17" s="281"/>
      <c r="EA17" s="281">
        <v>60400</v>
      </c>
      <c r="EB17" s="281"/>
      <c r="EC17" s="281"/>
      <c r="ED17" s="281"/>
      <c r="EE17" s="281"/>
      <c r="EF17" s="281"/>
      <c r="EG17" s="281"/>
      <c r="EH17" s="281"/>
      <c r="EI17" s="281"/>
      <c r="EJ17" s="281"/>
      <c r="EK17" s="281"/>
      <c r="EL17" s="281"/>
      <c r="EM17" s="281"/>
      <c r="EN17" s="281"/>
      <c r="EO17" s="281"/>
      <c r="EP17" s="281"/>
      <c r="EQ17" s="281"/>
      <c r="ER17" s="281"/>
      <c r="ES17" s="281"/>
      <c r="ET17" s="281"/>
      <c r="EU17" s="281"/>
      <c r="EV17" s="281"/>
      <c r="EW17" s="281"/>
      <c r="EX17" s="281"/>
      <c r="EY17" s="281"/>
      <c r="EZ17" s="281"/>
      <c r="FA17" s="281"/>
      <c r="FB17" s="281"/>
      <c r="FC17" s="281"/>
      <c r="FD17" s="281"/>
      <c r="FE17" s="281"/>
      <c r="FF17" s="281"/>
      <c r="FG17" s="281"/>
      <c r="FH17" s="281"/>
      <c r="FI17" s="281"/>
      <c r="FJ17" s="281"/>
      <c r="FK17" s="281"/>
      <c r="FL17" s="281"/>
      <c r="FM17" s="281"/>
      <c r="FN17" s="281"/>
      <c r="FO17" s="281"/>
      <c r="FP17" s="281"/>
      <c r="FQ17" s="281"/>
      <c r="FR17" s="281"/>
      <c r="FS17" s="281"/>
      <c r="FT17" s="281"/>
      <c r="FU17" s="281"/>
      <c r="FV17" s="281"/>
      <c r="FW17" s="281"/>
      <c r="FX17" s="281"/>
      <c r="FY17" s="281"/>
      <c r="FZ17" s="281"/>
      <c r="GA17" s="281"/>
      <c r="GB17" s="281"/>
      <c r="GC17" s="281"/>
      <c r="GD17" s="281"/>
      <c r="GE17" s="281"/>
      <c r="GF17" s="281"/>
      <c r="GG17" s="281"/>
      <c r="GH17" s="281"/>
      <c r="GI17" s="281"/>
      <c r="GJ17" s="281"/>
      <c r="GK17" s="281"/>
      <c r="GL17" s="281"/>
      <c r="GM17" s="281"/>
      <c r="GN17" s="281"/>
      <c r="GO17" s="281"/>
      <c r="GP17" s="281"/>
      <c r="GQ17" s="281"/>
      <c r="GR17" s="281"/>
      <c r="GS17" s="281"/>
      <c r="GT17" s="281"/>
      <c r="GU17" s="281"/>
      <c r="GV17" s="281"/>
      <c r="GW17" s="281"/>
      <c r="GX17" s="281"/>
      <c r="GY17" s="281"/>
      <c r="GZ17" s="281"/>
      <c r="HA17" s="281"/>
      <c r="HB17" s="281"/>
      <c r="HC17" s="281"/>
      <c r="HD17" s="281"/>
      <c r="HE17" s="281"/>
      <c r="HF17" s="281"/>
      <c r="HG17" s="281"/>
      <c r="HH17" s="281"/>
      <c r="HI17" s="281"/>
      <c r="HJ17" s="281"/>
      <c r="HK17" s="281"/>
      <c r="HL17" s="281"/>
      <c r="HM17" s="281"/>
      <c r="HN17" s="281"/>
      <c r="HO17" s="281"/>
      <c r="HP17" s="281"/>
      <c r="HQ17" s="281"/>
      <c r="HR17" s="281"/>
      <c r="HS17" s="281"/>
      <c r="HT17" s="281"/>
      <c r="HU17" s="281"/>
      <c r="HV17" s="281"/>
      <c r="HW17" s="281"/>
      <c r="HX17" s="281"/>
      <c r="HY17" s="281"/>
      <c r="HZ17" s="281"/>
      <c r="IA17" s="281"/>
      <c r="IB17" s="281"/>
      <c r="IC17" s="281"/>
      <c r="ID17" s="281"/>
      <c r="IE17" s="281"/>
      <c r="IF17" s="281"/>
      <c r="IG17" s="281"/>
      <c r="IH17" s="281"/>
      <c r="II17" s="281"/>
      <c r="IJ17" s="281"/>
      <c r="IK17" s="281"/>
      <c r="IL17" s="281"/>
      <c r="IM17" s="281"/>
      <c r="IN17" s="281"/>
      <c r="IO17" s="281"/>
      <c r="IP17" s="281"/>
      <c r="IQ17" s="281"/>
      <c r="IR17" s="281"/>
      <c r="IS17" s="281"/>
      <c r="IT17" s="281"/>
      <c r="IU17" s="281"/>
      <c r="IV17" s="281"/>
      <c r="IW17" s="281"/>
      <c r="IX17" s="281"/>
      <c r="IY17" s="281"/>
      <c r="IZ17" s="281"/>
      <c r="JA17" s="281"/>
      <c r="JB17" s="281"/>
      <c r="JC17" s="281"/>
      <c r="JD17" s="281"/>
      <c r="JE17" s="281"/>
      <c r="JF17" s="281"/>
      <c r="JG17" s="281"/>
      <c r="JH17" s="281"/>
      <c r="JI17" s="248">
        <f t="shared" si="0"/>
        <v>60400</v>
      </c>
      <c r="JJ17" s="2"/>
      <c r="JK17" s="281"/>
      <c r="JL17" s="287"/>
      <c r="JM17" s="287"/>
      <c r="JN17" s="287"/>
      <c r="JO17" s="287"/>
      <c r="JP17" s="287"/>
    </row>
    <row r="18" spans="1:276" x14ac:dyDescent="0.25">
      <c r="A18" s="281"/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1"/>
      <c r="CL18" s="281"/>
      <c r="CM18" s="281"/>
      <c r="CN18" s="281"/>
      <c r="CO18" s="281"/>
      <c r="CP18" s="281"/>
      <c r="CQ18" s="281"/>
      <c r="CR18" s="281"/>
      <c r="CS18" s="281"/>
      <c r="CT18" s="281"/>
      <c r="CU18" s="281"/>
      <c r="CV18" s="281"/>
      <c r="CW18" s="281"/>
      <c r="CX18" s="281"/>
      <c r="CY18" s="281"/>
      <c r="CZ18" s="281"/>
      <c r="DA18" s="281"/>
      <c r="DB18" s="281"/>
      <c r="DC18" s="281"/>
      <c r="DD18" s="281"/>
      <c r="DE18" s="281"/>
      <c r="DF18" s="281"/>
      <c r="DG18" s="281"/>
      <c r="DH18" s="281"/>
      <c r="DI18" s="281"/>
      <c r="DJ18" s="281"/>
      <c r="DK18" s="281"/>
      <c r="DL18" s="281"/>
      <c r="DM18" s="281"/>
      <c r="DN18" s="281"/>
      <c r="DO18" s="281"/>
      <c r="DP18" s="281"/>
      <c r="DQ18" s="281"/>
      <c r="DR18" s="281"/>
      <c r="DS18" s="281"/>
      <c r="DT18" s="281"/>
      <c r="DU18" s="281"/>
      <c r="DV18" s="281"/>
      <c r="DW18" s="281"/>
      <c r="DX18" s="281"/>
      <c r="DY18" s="281"/>
      <c r="DZ18" s="281"/>
      <c r="EA18" s="281"/>
      <c r="EB18" s="281"/>
      <c r="EC18" s="281"/>
      <c r="ED18" s="281"/>
      <c r="EE18" s="281"/>
      <c r="EF18" s="281"/>
      <c r="EG18" s="281"/>
      <c r="EH18" s="281"/>
      <c r="EI18" s="281"/>
      <c r="EJ18" s="281"/>
      <c r="EK18" s="281"/>
      <c r="EL18" s="281"/>
      <c r="EM18" s="281"/>
      <c r="EN18" s="281"/>
      <c r="EO18" s="281"/>
      <c r="EP18" s="281"/>
      <c r="EQ18" s="281"/>
      <c r="ER18" s="281"/>
      <c r="ES18" s="281"/>
      <c r="ET18" s="281"/>
      <c r="EU18" s="281"/>
      <c r="EV18" s="281"/>
      <c r="EW18" s="281"/>
      <c r="EX18" s="281"/>
      <c r="EY18" s="281"/>
      <c r="EZ18" s="281"/>
      <c r="FA18" s="281"/>
      <c r="FB18" s="281"/>
      <c r="FC18" s="281"/>
      <c r="FD18" s="281"/>
      <c r="FE18" s="281"/>
      <c r="FF18" s="281"/>
      <c r="FG18" s="281"/>
      <c r="FH18" s="281"/>
      <c r="FI18" s="281"/>
      <c r="FJ18" s="281"/>
      <c r="FK18" s="281"/>
      <c r="FL18" s="281"/>
      <c r="FM18" s="281"/>
      <c r="FN18" s="281"/>
      <c r="FO18" s="281"/>
      <c r="FP18" s="281"/>
      <c r="FQ18" s="281"/>
      <c r="FR18" s="281"/>
      <c r="FS18" s="281"/>
      <c r="FT18" s="281">
        <v>741453</v>
      </c>
      <c r="FU18" s="281"/>
      <c r="FV18" s="281"/>
      <c r="FW18" s="281"/>
      <c r="FX18" s="281"/>
      <c r="FY18" s="281"/>
      <c r="FZ18" s="281"/>
      <c r="GA18" s="281"/>
      <c r="GB18" s="281"/>
      <c r="GC18" s="281"/>
      <c r="GD18" s="281"/>
      <c r="GE18" s="281"/>
      <c r="GF18" s="281"/>
      <c r="GG18" s="281"/>
      <c r="GH18" s="281"/>
      <c r="GI18" s="281"/>
      <c r="GJ18" s="281"/>
      <c r="GK18" s="281"/>
      <c r="GL18" s="281"/>
      <c r="GM18" s="281"/>
      <c r="GN18" s="281"/>
      <c r="GO18" s="281"/>
      <c r="GP18" s="281"/>
      <c r="GQ18" s="281"/>
      <c r="GR18" s="281"/>
      <c r="GS18" s="281"/>
      <c r="GT18" s="281"/>
      <c r="GU18" s="281"/>
      <c r="GV18" s="281"/>
      <c r="GW18" s="281"/>
      <c r="GX18" s="281"/>
      <c r="GY18" s="281"/>
      <c r="GZ18" s="281"/>
      <c r="HA18" s="281"/>
      <c r="HB18" s="281"/>
      <c r="HC18" s="281"/>
      <c r="HD18" s="281"/>
      <c r="HE18" s="281"/>
      <c r="HF18" s="281"/>
      <c r="HG18" s="281"/>
      <c r="HH18" s="281"/>
      <c r="HI18" s="281"/>
      <c r="HJ18" s="281"/>
      <c r="HK18" s="281"/>
      <c r="HL18" s="281"/>
      <c r="HM18" s="281"/>
      <c r="HN18" s="281"/>
      <c r="HO18" s="281"/>
      <c r="HP18" s="281"/>
      <c r="HQ18" s="281"/>
      <c r="HR18" s="281"/>
      <c r="HS18" s="281"/>
      <c r="HT18" s="281"/>
      <c r="HU18" s="281"/>
      <c r="HV18" s="281"/>
      <c r="HW18" s="281"/>
      <c r="HX18" s="281"/>
      <c r="HY18" s="281"/>
      <c r="HZ18" s="281"/>
      <c r="IA18" s="281"/>
      <c r="IB18" s="281"/>
      <c r="IC18" s="281"/>
      <c r="ID18" s="281"/>
      <c r="IE18" s="281"/>
      <c r="IF18" s="281"/>
      <c r="IG18" s="281"/>
      <c r="IH18" s="281"/>
      <c r="II18" s="281"/>
      <c r="IJ18" s="281"/>
      <c r="IK18" s="281"/>
      <c r="IL18" s="281"/>
      <c r="IM18" s="281"/>
      <c r="IN18" s="281"/>
      <c r="IO18" s="281"/>
      <c r="IP18" s="281"/>
      <c r="IQ18" s="281"/>
      <c r="IR18" s="281"/>
      <c r="IS18" s="281"/>
      <c r="IT18" s="281"/>
      <c r="IU18" s="281"/>
      <c r="IV18" s="281"/>
      <c r="IW18" s="281"/>
      <c r="IX18" s="281"/>
      <c r="IY18" s="281"/>
      <c r="IZ18" s="281"/>
      <c r="JA18" s="281"/>
      <c r="JB18" s="281"/>
      <c r="JC18" s="281"/>
      <c r="JD18" s="281"/>
      <c r="JE18" s="281"/>
      <c r="JF18" s="281"/>
      <c r="JG18" s="281"/>
      <c r="JH18" s="281"/>
      <c r="JI18" s="248">
        <f t="shared" si="0"/>
        <v>741453</v>
      </c>
      <c r="JJ18" s="2"/>
      <c r="JK18" s="281"/>
      <c r="JL18" s="287"/>
      <c r="JM18" s="287"/>
      <c r="JN18" s="287"/>
      <c r="JO18" s="287"/>
      <c r="JP18" s="287"/>
    </row>
    <row r="19" spans="1:276" x14ac:dyDescent="0.25">
      <c r="A19" s="281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281"/>
      <c r="BN19" s="281"/>
      <c r="BO19" s="281"/>
      <c r="BP19" s="281"/>
      <c r="BQ19" s="281"/>
      <c r="BR19" s="281"/>
      <c r="BS19" s="281"/>
      <c r="BT19" s="281"/>
      <c r="BU19" s="281"/>
      <c r="BV19" s="281"/>
      <c r="BW19" s="281"/>
      <c r="BX19" s="281"/>
      <c r="BY19" s="281"/>
      <c r="BZ19" s="281"/>
      <c r="CA19" s="281"/>
      <c r="CB19" s="281"/>
      <c r="CC19" s="281"/>
      <c r="CD19" s="281"/>
      <c r="CE19" s="281"/>
      <c r="CF19" s="281"/>
      <c r="CG19" s="281"/>
      <c r="CH19" s="281"/>
      <c r="CI19" s="281"/>
      <c r="CJ19" s="281"/>
      <c r="CK19" s="281"/>
      <c r="CL19" s="281"/>
      <c r="CM19" s="281"/>
      <c r="CN19" s="281"/>
      <c r="CO19" s="281"/>
      <c r="CP19" s="281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1"/>
      <c r="DB19" s="281"/>
      <c r="DC19" s="281"/>
      <c r="DD19" s="281"/>
      <c r="DE19" s="281"/>
      <c r="DF19" s="281"/>
      <c r="DG19" s="281"/>
      <c r="DH19" s="281"/>
      <c r="DI19" s="281"/>
      <c r="DJ19" s="281"/>
      <c r="DK19" s="281"/>
      <c r="DL19" s="281"/>
      <c r="DM19" s="281"/>
      <c r="DN19" s="281"/>
      <c r="DO19" s="281"/>
      <c r="DP19" s="281"/>
      <c r="DQ19" s="281"/>
      <c r="DR19" s="281"/>
      <c r="DS19" s="281"/>
      <c r="DT19" s="281"/>
      <c r="DU19" s="281"/>
      <c r="DV19" s="281"/>
      <c r="DW19" s="281"/>
      <c r="DX19" s="281"/>
      <c r="DY19" s="281"/>
      <c r="DZ19" s="281"/>
      <c r="EA19" s="281">
        <v>165000</v>
      </c>
      <c r="EB19" s="281"/>
      <c r="EC19" s="281"/>
      <c r="ED19" s="281"/>
      <c r="EE19" s="281"/>
      <c r="EF19" s="281"/>
      <c r="EG19" s="281"/>
      <c r="EH19" s="281"/>
      <c r="EI19" s="281"/>
      <c r="EJ19" s="281"/>
      <c r="EK19" s="281"/>
      <c r="EL19" s="281"/>
      <c r="EM19" s="281"/>
      <c r="EN19" s="281"/>
      <c r="EO19" s="281"/>
      <c r="EP19" s="281"/>
      <c r="EQ19" s="281"/>
      <c r="ER19" s="281"/>
      <c r="ES19" s="281"/>
      <c r="ET19" s="281"/>
      <c r="EU19" s="281"/>
      <c r="EV19" s="281"/>
      <c r="EW19" s="281"/>
      <c r="EX19" s="281"/>
      <c r="EY19" s="281"/>
      <c r="EZ19" s="281"/>
      <c r="FA19" s="281"/>
      <c r="FB19" s="281"/>
      <c r="FC19" s="281"/>
      <c r="FD19" s="281"/>
      <c r="FE19" s="281"/>
      <c r="FF19" s="281"/>
      <c r="FG19" s="281"/>
      <c r="FH19" s="281"/>
      <c r="FI19" s="281"/>
      <c r="FJ19" s="281"/>
      <c r="FK19" s="281"/>
      <c r="FL19" s="281"/>
      <c r="FM19" s="281"/>
      <c r="FN19" s="281"/>
      <c r="FO19" s="281"/>
      <c r="FP19" s="281"/>
      <c r="FQ19" s="281"/>
      <c r="FR19" s="281"/>
      <c r="FS19" s="281"/>
      <c r="FT19" s="281"/>
      <c r="FU19" s="281"/>
      <c r="FV19" s="281"/>
      <c r="FW19" s="281"/>
      <c r="FX19" s="281"/>
      <c r="FY19" s="281"/>
      <c r="FZ19" s="281"/>
      <c r="GA19" s="281"/>
      <c r="GB19" s="281"/>
      <c r="GC19" s="281"/>
      <c r="GD19" s="281"/>
      <c r="GE19" s="281"/>
      <c r="GF19" s="281"/>
      <c r="GG19" s="281"/>
      <c r="GH19" s="281"/>
      <c r="GI19" s="281"/>
      <c r="GJ19" s="281"/>
      <c r="GK19" s="281"/>
      <c r="GL19" s="281"/>
      <c r="GM19" s="281"/>
      <c r="GN19" s="281"/>
      <c r="GO19" s="281"/>
      <c r="GP19" s="281"/>
      <c r="GQ19" s="281"/>
      <c r="GR19" s="281"/>
      <c r="GS19" s="281"/>
      <c r="GT19" s="281"/>
      <c r="GU19" s="281"/>
      <c r="GV19" s="281"/>
      <c r="GW19" s="281"/>
      <c r="GX19" s="281"/>
      <c r="GY19" s="281"/>
      <c r="GZ19" s="281"/>
      <c r="HA19" s="281"/>
      <c r="HB19" s="281"/>
      <c r="HC19" s="281"/>
      <c r="HD19" s="281"/>
      <c r="HE19" s="281"/>
      <c r="HF19" s="281"/>
      <c r="HG19" s="281"/>
      <c r="HH19" s="281"/>
      <c r="HI19" s="281"/>
      <c r="HJ19" s="281"/>
      <c r="HK19" s="281"/>
      <c r="HL19" s="281"/>
      <c r="HM19" s="281"/>
      <c r="HN19" s="281"/>
      <c r="HO19" s="281"/>
      <c r="HP19" s="281"/>
      <c r="HQ19" s="281"/>
      <c r="HR19" s="281"/>
      <c r="HS19" s="281"/>
      <c r="HT19" s="281"/>
      <c r="HU19" s="281"/>
      <c r="HV19" s="281"/>
      <c r="HW19" s="281"/>
      <c r="HX19" s="281"/>
      <c r="HY19" s="281"/>
      <c r="HZ19" s="281"/>
      <c r="IA19" s="281"/>
      <c r="IB19" s="281"/>
      <c r="IC19" s="281"/>
      <c r="ID19" s="281"/>
      <c r="IE19" s="281"/>
      <c r="IF19" s="281"/>
      <c r="IG19" s="281"/>
      <c r="IH19" s="281"/>
      <c r="II19" s="281"/>
      <c r="IJ19" s="281"/>
      <c r="IK19" s="281"/>
      <c r="IL19" s="281"/>
      <c r="IM19" s="281"/>
      <c r="IN19" s="281"/>
      <c r="IO19" s="281"/>
      <c r="IP19" s="281"/>
      <c r="IQ19" s="281"/>
      <c r="IR19" s="281"/>
      <c r="IS19" s="281"/>
      <c r="IT19" s="281"/>
      <c r="IU19" s="281"/>
      <c r="IV19" s="281"/>
      <c r="IW19" s="281"/>
      <c r="IX19" s="281"/>
      <c r="IY19" s="281"/>
      <c r="IZ19" s="281"/>
      <c r="JA19" s="281"/>
      <c r="JB19" s="281"/>
      <c r="JC19" s="281"/>
      <c r="JD19" s="281"/>
      <c r="JE19" s="281"/>
      <c r="JF19" s="281"/>
      <c r="JG19" s="281"/>
      <c r="JH19" s="281"/>
      <c r="JI19" s="248">
        <f t="shared" si="0"/>
        <v>165000</v>
      </c>
      <c r="JJ19" s="2"/>
      <c r="JK19" s="281"/>
      <c r="JL19" s="287"/>
      <c r="JM19" s="287"/>
      <c r="JN19" s="287"/>
      <c r="JO19" s="287"/>
      <c r="JP19" s="287"/>
    </row>
    <row r="20" spans="1:276" x14ac:dyDescent="0.25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281"/>
      <c r="BT20" s="281"/>
      <c r="BU20" s="281"/>
      <c r="BV20" s="281"/>
      <c r="BW20" s="281"/>
      <c r="BX20" s="281"/>
      <c r="BY20" s="281"/>
      <c r="BZ20" s="281"/>
      <c r="CA20" s="281"/>
      <c r="CB20" s="281"/>
      <c r="CC20" s="281"/>
      <c r="CD20" s="281"/>
      <c r="CE20" s="281"/>
      <c r="CF20" s="281"/>
      <c r="CG20" s="281"/>
      <c r="CH20" s="281"/>
      <c r="CI20" s="281"/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1"/>
      <c r="DB20" s="281"/>
      <c r="DC20" s="281"/>
      <c r="DD20" s="281"/>
      <c r="DE20" s="281"/>
      <c r="DF20" s="281"/>
      <c r="DG20" s="281"/>
      <c r="DH20" s="281"/>
      <c r="DI20" s="281"/>
      <c r="DJ20" s="281"/>
      <c r="DK20" s="281"/>
      <c r="DL20" s="281"/>
      <c r="DM20" s="281"/>
      <c r="DN20" s="281"/>
      <c r="DO20" s="281"/>
      <c r="DP20" s="281"/>
      <c r="DQ20" s="281"/>
      <c r="DR20" s="281"/>
      <c r="DS20" s="281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1"/>
      <c r="EF20" s="281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1"/>
      <c r="ES20" s="281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1"/>
      <c r="FF20" s="281"/>
      <c r="FG20" s="281"/>
      <c r="FH20" s="281"/>
      <c r="FI20" s="281"/>
      <c r="FJ20" s="281"/>
      <c r="FK20" s="281"/>
      <c r="FL20" s="281"/>
      <c r="FM20" s="281"/>
      <c r="FN20" s="281"/>
      <c r="FO20" s="281"/>
      <c r="FP20" s="281"/>
      <c r="FQ20" s="281"/>
      <c r="FR20" s="281"/>
      <c r="FS20" s="281"/>
      <c r="FT20" s="281">
        <v>27612</v>
      </c>
      <c r="FU20" s="281"/>
      <c r="FV20" s="281"/>
      <c r="FW20" s="281"/>
      <c r="FX20" s="281"/>
      <c r="FY20" s="281"/>
      <c r="FZ20" s="281"/>
      <c r="GA20" s="281"/>
      <c r="GB20" s="281"/>
      <c r="GC20" s="281"/>
      <c r="GD20" s="281"/>
      <c r="GE20" s="281"/>
      <c r="GF20" s="281"/>
      <c r="GG20" s="281"/>
      <c r="GH20" s="281"/>
      <c r="GI20" s="281"/>
      <c r="GJ20" s="281"/>
      <c r="GK20" s="281"/>
      <c r="GL20" s="281"/>
      <c r="GM20" s="281"/>
      <c r="GN20" s="281"/>
      <c r="GO20" s="281"/>
      <c r="GP20" s="281"/>
      <c r="GQ20" s="281"/>
      <c r="GR20" s="281"/>
      <c r="GS20" s="281"/>
      <c r="GT20" s="281"/>
      <c r="GU20" s="281"/>
      <c r="GV20" s="281"/>
      <c r="GW20" s="281"/>
      <c r="GX20" s="281"/>
      <c r="GY20" s="281"/>
      <c r="GZ20" s="281"/>
      <c r="HA20" s="281"/>
      <c r="HB20" s="281"/>
      <c r="HC20" s="281"/>
      <c r="HD20" s="281"/>
      <c r="HE20" s="281"/>
      <c r="HF20" s="281"/>
      <c r="HG20" s="281"/>
      <c r="HH20" s="281"/>
      <c r="HI20" s="281"/>
      <c r="HJ20" s="281"/>
      <c r="HK20" s="281"/>
      <c r="HL20" s="281"/>
      <c r="HM20" s="281"/>
      <c r="HN20" s="281"/>
      <c r="HO20" s="281"/>
      <c r="HP20" s="281"/>
      <c r="HQ20" s="281"/>
      <c r="HR20" s="281"/>
      <c r="HS20" s="281"/>
      <c r="HT20" s="281"/>
      <c r="HU20" s="281"/>
      <c r="HV20" s="281"/>
      <c r="HW20" s="281"/>
      <c r="HX20" s="281"/>
      <c r="HY20" s="281"/>
      <c r="HZ20" s="281"/>
      <c r="IA20" s="281"/>
      <c r="IB20" s="281"/>
      <c r="IC20" s="281"/>
      <c r="ID20" s="281"/>
      <c r="IE20" s="281"/>
      <c r="IF20" s="281"/>
      <c r="IG20" s="281"/>
      <c r="IH20" s="281"/>
      <c r="II20" s="281"/>
      <c r="IJ20" s="281"/>
      <c r="IK20" s="281"/>
      <c r="IL20" s="281"/>
      <c r="IM20" s="281"/>
      <c r="IN20" s="281"/>
      <c r="IO20" s="281"/>
      <c r="IP20" s="281"/>
      <c r="IQ20" s="281"/>
      <c r="IR20" s="281"/>
      <c r="IS20" s="281"/>
      <c r="IT20" s="281"/>
      <c r="IU20" s="281"/>
      <c r="IV20" s="281"/>
      <c r="IW20" s="281"/>
      <c r="IX20" s="281"/>
      <c r="IY20" s="281"/>
      <c r="IZ20" s="281"/>
      <c r="JA20" s="281"/>
      <c r="JB20" s="281"/>
      <c r="JC20" s="281"/>
      <c r="JD20" s="281"/>
      <c r="JE20" s="281"/>
      <c r="JF20" s="281"/>
      <c r="JG20" s="281"/>
      <c r="JH20" s="281"/>
      <c r="JI20" s="248">
        <f t="shared" si="0"/>
        <v>27612</v>
      </c>
      <c r="JJ20" s="2"/>
      <c r="JK20" s="281"/>
      <c r="JL20" s="287"/>
      <c r="JM20" s="287"/>
      <c r="JN20" s="287"/>
      <c r="JO20" s="287"/>
      <c r="JP20" s="287"/>
    </row>
    <row r="21" spans="1:276" x14ac:dyDescent="0.25">
      <c r="A21" s="281"/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81"/>
      <c r="CH21" s="281"/>
      <c r="CI21" s="281"/>
      <c r="CJ21" s="281"/>
      <c r="CK21" s="281"/>
      <c r="CL21" s="281"/>
      <c r="CM21" s="281"/>
      <c r="CN21" s="281"/>
      <c r="CO21" s="281"/>
      <c r="CP21" s="281"/>
      <c r="CQ21" s="281"/>
      <c r="CR21" s="281"/>
      <c r="CS21" s="281"/>
      <c r="CT21" s="281"/>
      <c r="CU21" s="281"/>
      <c r="CV21" s="281"/>
      <c r="CW21" s="281"/>
      <c r="CX21" s="281"/>
      <c r="CY21" s="281"/>
      <c r="CZ21" s="281"/>
      <c r="DA21" s="281"/>
      <c r="DB21" s="281"/>
      <c r="DC21" s="281"/>
      <c r="DD21" s="281"/>
      <c r="DE21" s="281"/>
      <c r="DF21" s="281"/>
      <c r="DG21" s="281"/>
      <c r="DH21" s="281"/>
      <c r="DI21" s="281"/>
      <c r="DJ21" s="281"/>
      <c r="DK21" s="281"/>
      <c r="DL21" s="281"/>
      <c r="DM21" s="281"/>
      <c r="DN21" s="281"/>
      <c r="DO21" s="281"/>
      <c r="DP21" s="281"/>
      <c r="DQ21" s="281"/>
      <c r="DR21" s="281">
        <v>2464</v>
      </c>
      <c r="DS21" s="281"/>
      <c r="DT21" s="281"/>
      <c r="DU21" s="281"/>
      <c r="DV21" s="281"/>
      <c r="DW21" s="281"/>
      <c r="DX21" s="281"/>
      <c r="DY21" s="281"/>
      <c r="DZ21" s="281"/>
      <c r="EA21" s="281">
        <v>43002.99</v>
      </c>
      <c r="EB21" s="281"/>
      <c r="EC21" s="281"/>
      <c r="ED21" s="281"/>
      <c r="EE21" s="281"/>
      <c r="EF21" s="281"/>
      <c r="EG21" s="281"/>
      <c r="EH21" s="281"/>
      <c r="EI21" s="281"/>
      <c r="EJ21" s="281"/>
      <c r="EK21" s="281"/>
      <c r="EL21" s="281"/>
      <c r="EM21" s="281"/>
      <c r="EN21" s="281"/>
      <c r="EO21" s="281"/>
      <c r="EP21" s="281"/>
      <c r="EQ21" s="281"/>
      <c r="ER21" s="281"/>
      <c r="ES21" s="281"/>
      <c r="ET21" s="281"/>
      <c r="EU21" s="281"/>
      <c r="EV21" s="281"/>
      <c r="EW21" s="281"/>
      <c r="EX21" s="281"/>
      <c r="EY21" s="281"/>
      <c r="EZ21" s="281"/>
      <c r="FA21" s="281"/>
      <c r="FB21" s="281"/>
      <c r="FC21" s="281"/>
      <c r="FD21" s="281"/>
      <c r="FE21" s="281"/>
      <c r="FF21" s="281"/>
      <c r="FG21" s="281"/>
      <c r="FH21" s="281"/>
      <c r="FI21" s="281"/>
      <c r="FJ21" s="281">
        <v>45339.95</v>
      </c>
      <c r="FK21" s="281"/>
      <c r="FL21" s="281"/>
      <c r="FM21" s="281"/>
      <c r="FN21" s="281"/>
      <c r="FO21" s="281"/>
      <c r="FP21" s="281"/>
      <c r="FQ21" s="281"/>
      <c r="FR21" s="281"/>
      <c r="FS21" s="281"/>
      <c r="FT21" s="281">
        <v>145058.85</v>
      </c>
      <c r="FU21" s="281"/>
      <c r="FV21" s="281"/>
      <c r="FW21" s="281"/>
      <c r="FX21" s="281"/>
      <c r="FY21" s="281"/>
      <c r="FZ21" s="281"/>
      <c r="GA21" s="281"/>
      <c r="GB21" s="281"/>
      <c r="GC21" s="281"/>
      <c r="GD21" s="281"/>
      <c r="GE21" s="281"/>
      <c r="GF21" s="281"/>
      <c r="GG21" s="281"/>
      <c r="GH21" s="281"/>
      <c r="GI21" s="281"/>
      <c r="GJ21" s="281"/>
      <c r="GK21" s="281"/>
      <c r="GL21" s="281"/>
      <c r="GM21" s="281"/>
      <c r="GN21" s="281"/>
      <c r="GO21" s="281"/>
      <c r="GP21" s="281"/>
      <c r="GQ21" s="281">
        <v>8860</v>
      </c>
      <c r="GR21" s="281">
        <v>98604</v>
      </c>
      <c r="GS21" s="281"/>
      <c r="GT21" s="281"/>
      <c r="GU21" s="281"/>
      <c r="GV21" s="281"/>
      <c r="GW21" s="281"/>
      <c r="GX21" s="281"/>
      <c r="GY21" s="281"/>
      <c r="GZ21" s="281"/>
      <c r="HA21" s="281"/>
      <c r="HB21" s="281"/>
      <c r="HC21" s="281"/>
      <c r="HD21" s="281"/>
      <c r="HE21" s="281"/>
      <c r="HF21" s="281"/>
      <c r="HG21" s="281"/>
      <c r="HH21" s="281"/>
      <c r="HI21" s="281"/>
      <c r="HJ21" s="281"/>
      <c r="HK21" s="281"/>
      <c r="HL21" s="281"/>
      <c r="HM21" s="281"/>
      <c r="HN21" s="281"/>
      <c r="HO21" s="281"/>
      <c r="HP21" s="281"/>
      <c r="HQ21" s="281"/>
      <c r="HR21" s="281"/>
      <c r="HS21" s="281"/>
      <c r="HT21" s="281"/>
      <c r="HU21" s="281"/>
      <c r="HV21" s="281"/>
      <c r="HW21" s="281"/>
      <c r="HX21" s="281"/>
      <c r="HY21" s="281"/>
      <c r="HZ21" s="281"/>
      <c r="IA21" s="281"/>
      <c r="IB21" s="281"/>
      <c r="IC21" s="281"/>
      <c r="ID21" s="281"/>
      <c r="IE21" s="281"/>
      <c r="IF21" s="281"/>
      <c r="IG21" s="281"/>
      <c r="IH21" s="281"/>
      <c r="II21" s="281"/>
      <c r="IJ21" s="281"/>
      <c r="IK21" s="281"/>
      <c r="IL21" s="281"/>
      <c r="IM21" s="281"/>
      <c r="IN21" s="281"/>
      <c r="IO21" s="281"/>
      <c r="IP21" s="281"/>
      <c r="IQ21" s="281"/>
      <c r="IR21" s="281"/>
      <c r="IS21" s="281"/>
      <c r="IT21" s="281"/>
      <c r="IU21" s="281"/>
      <c r="IV21" s="281"/>
      <c r="IW21" s="281"/>
      <c r="IX21" s="281"/>
      <c r="IY21" s="281"/>
      <c r="IZ21" s="281"/>
      <c r="JA21" s="281"/>
      <c r="JB21" s="281"/>
      <c r="JC21" s="281"/>
      <c r="JD21" s="281"/>
      <c r="JE21" s="281"/>
      <c r="JF21" s="281"/>
      <c r="JG21" s="281"/>
      <c r="JH21" s="281"/>
      <c r="JI21" s="248">
        <f t="shared" si="0"/>
        <v>343329.79000000004</v>
      </c>
      <c r="JJ21" s="2"/>
      <c r="JK21" s="281"/>
      <c r="JL21" s="287"/>
      <c r="JM21" s="287"/>
      <c r="JN21" s="287"/>
      <c r="JO21" s="287"/>
      <c r="JP21" s="287"/>
    </row>
    <row r="22" spans="1:276" x14ac:dyDescent="0.25">
      <c r="A22" s="281"/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1"/>
      <c r="AX22" s="281"/>
      <c r="AY22" s="281"/>
      <c r="AZ22" s="281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281"/>
      <c r="BN22" s="281"/>
      <c r="BO22" s="281"/>
      <c r="BP22" s="281"/>
      <c r="BQ22" s="281"/>
      <c r="BR22" s="281"/>
      <c r="BS22" s="281"/>
      <c r="BT22" s="281"/>
      <c r="BU22" s="281"/>
      <c r="BV22" s="281"/>
      <c r="BW22" s="281"/>
      <c r="BX22" s="281"/>
      <c r="BY22" s="281"/>
      <c r="BZ22" s="281"/>
      <c r="CA22" s="281"/>
      <c r="CB22" s="281"/>
      <c r="CC22" s="281"/>
      <c r="CD22" s="281"/>
      <c r="CE22" s="281"/>
      <c r="CF22" s="281"/>
      <c r="CG22" s="281"/>
      <c r="CH22" s="281"/>
      <c r="CI22" s="281"/>
      <c r="CJ22" s="281"/>
      <c r="CK22" s="281"/>
      <c r="CL22" s="281"/>
      <c r="CM22" s="281"/>
      <c r="CN22" s="281"/>
      <c r="CO22" s="281"/>
      <c r="CP22" s="281"/>
      <c r="CQ22" s="281"/>
      <c r="CR22" s="281"/>
      <c r="CS22" s="281"/>
      <c r="CT22" s="281"/>
      <c r="CU22" s="281"/>
      <c r="CV22" s="281"/>
      <c r="CW22" s="281"/>
      <c r="CX22" s="281"/>
      <c r="CY22" s="281"/>
      <c r="CZ22" s="281"/>
      <c r="DA22" s="281"/>
      <c r="DB22" s="281"/>
      <c r="DC22" s="281"/>
      <c r="DD22" s="281"/>
      <c r="DE22" s="281"/>
      <c r="DF22" s="281"/>
      <c r="DG22" s="281"/>
      <c r="DH22" s="281"/>
      <c r="DI22" s="281"/>
      <c r="DJ22" s="281"/>
      <c r="DK22" s="281"/>
      <c r="DL22" s="281"/>
      <c r="DM22" s="281"/>
      <c r="DN22" s="281"/>
      <c r="DO22" s="281"/>
      <c r="DP22" s="281"/>
      <c r="DQ22" s="281"/>
      <c r="DR22" s="281"/>
      <c r="DS22" s="281"/>
      <c r="DT22" s="281"/>
      <c r="DU22" s="281"/>
      <c r="DV22" s="281"/>
      <c r="DW22" s="281"/>
      <c r="DX22" s="281"/>
      <c r="DY22" s="281"/>
      <c r="DZ22" s="281"/>
      <c r="EA22" s="281"/>
      <c r="EB22" s="281"/>
      <c r="EC22" s="281"/>
      <c r="ED22" s="281"/>
      <c r="EE22" s="281"/>
      <c r="EF22" s="281"/>
      <c r="EG22" s="281"/>
      <c r="EH22" s="281"/>
      <c r="EI22" s="281"/>
      <c r="EJ22" s="281"/>
      <c r="EK22" s="281"/>
      <c r="EL22" s="281"/>
      <c r="EM22" s="281"/>
      <c r="EN22" s="281"/>
      <c r="EO22" s="281"/>
      <c r="EP22" s="281"/>
      <c r="EQ22" s="281"/>
      <c r="ER22" s="281"/>
      <c r="ES22" s="281"/>
      <c r="ET22" s="281"/>
      <c r="EU22" s="281"/>
      <c r="EV22" s="281"/>
      <c r="EW22" s="281"/>
      <c r="EX22" s="281"/>
      <c r="EY22" s="281"/>
      <c r="EZ22" s="281"/>
      <c r="FA22" s="281"/>
      <c r="FB22" s="281"/>
      <c r="FC22" s="281"/>
      <c r="FD22" s="281"/>
      <c r="FE22" s="281"/>
      <c r="FF22" s="281"/>
      <c r="FG22" s="281"/>
      <c r="FH22" s="281"/>
      <c r="FI22" s="281"/>
      <c r="FJ22" s="281"/>
      <c r="FK22" s="281"/>
      <c r="FL22" s="281"/>
      <c r="FM22" s="281"/>
      <c r="FN22" s="281"/>
      <c r="FO22" s="281"/>
      <c r="FP22" s="281"/>
      <c r="FQ22" s="281"/>
      <c r="FR22" s="281"/>
      <c r="FS22" s="281"/>
      <c r="FT22" s="281">
        <v>32213.919999999998</v>
      </c>
      <c r="FU22" s="281"/>
      <c r="FV22" s="281"/>
      <c r="FW22" s="281"/>
      <c r="FX22" s="281"/>
      <c r="FY22" s="281"/>
      <c r="FZ22" s="281"/>
      <c r="GA22" s="281"/>
      <c r="GB22" s="281"/>
      <c r="GC22" s="281"/>
      <c r="GD22" s="281"/>
      <c r="GE22" s="281"/>
      <c r="GF22" s="281"/>
      <c r="GG22" s="281"/>
      <c r="GH22" s="281"/>
      <c r="GI22" s="281"/>
      <c r="GJ22" s="281"/>
      <c r="GK22" s="281"/>
      <c r="GL22" s="281"/>
      <c r="GM22" s="281"/>
      <c r="GN22" s="281"/>
      <c r="GO22" s="281"/>
      <c r="GP22" s="281"/>
      <c r="GQ22" s="281"/>
      <c r="GR22" s="281"/>
      <c r="GS22" s="281"/>
      <c r="GT22" s="281"/>
      <c r="GU22" s="281"/>
      <c r="GV22" s="281"/>
      <c r="GW22" s="281"/>
      <c r="GX22" s="281"/>
      <c r="GY22" s="281"/>
      <c r="GZ22" s="281"/>
      <c r="HA22" s="281"/>
      <c r="HB22" s="281"/>
      <c r="HC22" s="281"/>
      <c r="HD22" s="281"/>
      <c r="HE22" s="281"/>
      <c r="HF22" s="281"/>
      <c r="HG22" s="281"/>
      <c r="HH22" s="281"/>
      <c r="HI22" s="281"/>
      <c r="HJ22" s="281"/>
      <c r="HK22" s="281"/>
      <c r="HL22" s="281"/>
      <c r="HM22" s="281"/>
      <c r="HN22" s="281"/>
      <c r="HO22" s="281"/>
      <c r="HP22" s="281"/>
      <c r="HQ22" s="281"/>
      <c r="HR22" s="281"/>
      <c r="HS22" s="281"/>
      <c r="HT22" s="281"/>
      <c r="HU22" s="281"/>
      <c r="HV22" s="281"/>
      <c r="HW22" s="281"/>
      <c r="HX22" s="281"/>
      <c r="HY22" s="281"/>
      <c r="HZ22" s="281"/>
      <c r="IA22" s="281"/>
      <c r="IB22" s="281"/>
      <c r="IC22" s="281"/>
      <c r="ID22" s="281"/>
      <c r="IE22" s="281"/>
      <c r="IF22" s="281"/>
      <c r="IG22" s="281"/>
      <c r="IH22" s="281"/>
      <c r="II22" s="281"/>
      <c r="IJ22" s="281"/>
      <c r="IK22" s="281"/>
      <c r="IL22" s="281"/>
      <c r="IM22" s="281"/>
      <c r="IN22" s="281"/>
      <c r="IO22" s="281"/>
      <c r="IP22" s="281"/>
      <c r="IQ22" s="281"/>
      <c r="IR22" s="281"/>
      <c r="IS22" s="281"/>
      <c r="IT22" s="281"/>
      <c r="IU22" s="281"/>
      <c r="IV22" s="281"/>
      <c r="IW22" s="281"/>
      <c r="IX22" s="281"/>
      <c r="IY22" s="281"/>
      <c r="IZ22" s="281"/>
      <c r="JA22" s="281"/>
      <c r="JB22" s="281"/>
      <c r="JC22" s="281"/>
      <c r="JD22" s="281"/>
      <c r="JE22" s="281"/>
      <c r="JF22" s="281"/>
      <c r="JG22" s="281"/>
      <c r="JH22" s="281"/>
      <c r="JI22" s="248">
        <f t="shared" si="0"/>
        <v>32213.919999999998</v>
      </c>
      <c r="JJ22" s="2"/>
      <c r="JK22" s="281"/>
      <c r="JL22" s="287"/>
      <c r="JM22" s="287"/>
      <c r="JN22" s="287"/>
      <c r="JO22" s="287"/>
      <c r="JP22" s="287"/>
    </row>
    <row r="23" spans="1:276" x14ac:dyDescent="0.25">
      <c r="A23" s="281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281"/>
      <c r="BH23" s="281"/>
      <c r="BI23" s="281"/>
      <c r="BJ23" s="281"/>
      <c r="BK23" s="281"/>
      <c r="BL23" s="281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1"/>
      <c r="BX23" s="281"/>
      <c r="BY23" s="281"/>
      <c r="BZ23" s="281"/>
      <c r="CA23" s="281"/>
      <c r="CB23" s="281"/>
      <c r="CC23" s="281"/>
      <c r="CD23" s="281"/>
      <c r="CE23" s="281"/>
      <c r="CF23" s="281"/>
      <c r="CG23" s="281"/>
      <c r="CH23" s="281">
        <v>4400</v>
      </c>
      <c r="CI23" s="281"/>
      <c r="CJ23" s="281"/>
      <c r="CK23" s="281"/>
      <c r="CL23" s="281"/>
      <c r="CM23" s="281"/>
      <c r="CN23" s="281"/>
      <c r="CO23" s="281"/>
      <c r="CP23" s="281"/>
      <c r="CQ23" s="281"/>
      <c r="CR23" s="281"/>
      <c r="CS23" s="281"/>
      <c r="CT23" s="281"/>
      <c r="CU23" s="281"/>
      <c r="CV23" s="281"/>
      <c r="CW23" s="281"/>
      <c r="CX23" s="281"/>
      <c r="CY23" s="281"/>
      <c r="CZ23" s="281"/>
      <c r="DA23" s="281"/>
      <c r="DB23" s="281"/>
      <c r="DC23" s="281"/>
      <c r="DD23" s="281"/>
      <c r="DE23" s="281"/>
      <c r="DF23" s="281"/>
      <c r="DG23" s="281"/>
      <c r="DH23" s="281"/>
      <c r="DI23" s="281"/>
      <c r="DJ23" s="281"/>
      <c r="DK23" s="281"/>
      <c r="DL23" s="281"/>
      <c r="DM23" s="281"/>
      <c r="DN23" s="281"/>
      <c r="DO23" s="281"/>
      <c r="DP23" s="281"/>
      <c r="DQ23" s="281"/>
      <c r="DR23" s="281"/>
      <c r="DS23" s="281"/>
      <c r="DT23" s="281"/>
      <c r="DU23" s="281"/>
      <c r="DV23" s="281"/>
      <c r="DW23" s="281"/>
      <c r="DX23" s="281"/>
      <c r="DY23" s="281"/>
      <c r="DZ23" s="281"/>
      <c r="EA23" s="281"/>
      <c r="EB23" s="281"/>
      <c r="EC23" s="281"/>
      <c r="ED23" s="281"/>
      <c r="EE23" s="281"/>
      <c r="EF23" s="281"/>
      <c r="EG23" s="281"/>
      <c r="EH23" s="281"/>
      <c r="EI23" s="281"/>
      <c r="EJ23" s="281"/>
      <c r="EK23" s="281"/>
      <c r="EL23" s="281"/>
      <c r="EM23" s="281"/>
      <c r="EN23" s="281"/>
      <c r="EO23" s="281"/>
      <c r="EP23" s="281"/>
      <c r="EQ23" s="281"/>
      <c r="ER23" s="281"/>
      <c r="ES23" s="281"/>
      <c r="ET23" s="281"/>
      <c r="EU23" s="281"/>
      <c r="EV23" s="281"/>
      <c r="EW23" s="281"/>
      <c r="EX23" s="281"/>
      <c r="EY23" s="281"/>
      <c r="EZ23" s="281"/>
      <c r="FA23" s="281"/>
      <c r="FB23" s="281"/>
      <c r="FC23" s="281"/>
      <c r="FD23" s="281"/>
      <c r="FE23" s="281"/>
      <c r="FF23" s="281"/>
      <c r="FG23" s="281"/>
      <c r="FH23" s="281"/>
      <c r="FI23" s="281"/>
      <c r="FJ23" s="281"/>
      <c r="FK23" s="281"/>
      <c r="FL23" s="281"/>
      <c r="FM23" s="281"/>
      <c r="FN23" s="281"/>
      <c r="FO23" s="281"/>
      <c r="FP23" s="281"/>
      <c r="FQ23" s="281"/>
      <c r="FR23" s="281"/>
      <c r="FS23" s="281"/>
      <c r="FT23" s="281"/>
      <c r="FU23" s="281"/>
      <c r="FV23" s="281"/>
      <c r="FW23" s="281"/>
      <c r="FX23" s="281"/>
      <c r="FY23" s="281"/>
      <c r="FZ23" s="281"/>
      <c r="GA23" s="281"/>
      <c r="GB23" s="281"/>
      <c r="GC23" s="281"/>
      <c r="GD23" s="281"/>
      <c r="GE23" s="281"/>
      <c r="GF23" s="281"/>
      <c r="GG23" s="281"/>
      <c r="GH23" s="281"/>
      <c r="GI23" s="281"/>
      <c r="GJ23" s="281"/>
      <c r="GK23" s="281"/>
      <c r="GL23" s="281"/>
      <c r="GM23" s="281"/>
      <c r="GN23" s="281"/>
      <c r="GO23" s="281"/>
      <c r="GP23" s="281"/>
      <c r="GQ23" s="281"/>
      <c r="GR23" s="281"/>
      <c r="GS23" s="281"/>
      <c r="GT23" s="281"/>
      <c r="GU23" s="281"/>
      <c r="GV23" s="281"/>
      <c r="GW23" s="281"/>
      <c r="GX23" s="281"/>
      <c r="GY23" s="281"/>
      <c r="GZ23" s="281"/>
      <c r="HA23" s="281"/>
      <c r="HB23" s="281"/>
      <c r="HC23" s="281"/>
      <c r="HD23" s="281"/>
      <c r="HE23" s="281"/>
      <c r="HF23" s="281"/>
      <c r="HG23" s="281"/>
      <c r="HH23" s="281"/>
      <c r="HI23" s="281"/>
      <c r="HJ23" s="281"/>
      <c r="HK23" s="281"/>
      <c r="HL23" s="281"/>
      <c r="HM23" s="281"/>
      <c r="HN23" s="281"/>
      <c r="HO23" s="281"/>
      <c r="HP23" s="281"/>
      <c r="HQ23" s="281"/>
      <c r="HR23" s="281"/>
      <c r="HS23" s="281"/>
      <c r="HT23" s="281"/>
      <c r="HU23" s="281"/>
      <c r="HV23" s="281"/>
      <c r="HW23" s="281"/>
      <c r="HX23" s="281"/>
      <c r="HY23" s="281"/>
      <c r="HZ23" s="281"/>
      <c r="IA23" s="281"/>
      <c r="IB23" s="281"/>
      <c r="IC23" s="281"/>
      <c r="ID23" s="281"/>
      <c r="IE23" s="281"/>
      <c r="IF23" s="281"/>
      <c r="IG23" s="281"/>
      <c r="IH23" s="281"/>
      <c r="II23" s="281"/>
      <c r="IJ23" s="281"/>
      <c r="IK23" s="281"/>
      <c r="IL23" s="281"/>
      <c r="IM23" s="281"/>
      <c r="IN23" s="281"/>
      <c r="IO23" s="281"/>
      <c r="IP23" s="281"/>
      <c r="IQ23" s="281"/>
      <c r="IR23" s="281"/>
      <c r="IS23" s="281"/>
      <c r="IT23" s="281"/>
      <c r="IU23" s="281"/>
      <c r="IV23" s="281"/>
      <c r="IW23" s="281"/>
      <c r="IX23" s="281"/>
      <c r="IY23" s="281"/>
      <c r="IZ23" s="281"/>
      <c r="JA23" s="281"/>
      <c r="JB23" s="281"/>
      <c r="JC23" s="281"/>
      <c r="JD23" s="281"/>
      <c r="JE23" s="281"/>
      <c r="JF23" s="281"/>
      <c r="JG23" s="281"/>
      <c r="JH23" s="281"/>
      <c r="JI23" s="248">
        <f t="shared" si="0"/>
        <v>4400</v>
      </c>
      <c r="JJ23" s="2"/>
      <c r="JK23" s="281"/>
      <c r="JL23" s="287"/>
      <c r="JM23" s="287"/>
      <c r="JN23" s="287"/>
      <c r="JO23" s="287"/>
      <c r="JP23" s="287"/>
    </row>
    <row r="24" spans="1:276" x14ac:dyDescent="0.25">
      <c r="A24" s="281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81"/>
      <c r="BJ24" s="281"/>
      <c r="BK24" s="281"/>
      <c r="BL24" s="281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1"/>
      <c r="BX24" s="281"/>
      <c r="BY24" s="281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1"/>
      <c r="CK24" s="281"/>
      <c r="CL24" s="281"/>
      <c r="CM24" s="281"/>
      <c r="CN24" s="281"/>
      <c r="CO24" s="281"/>
      <c r="CP24" s="281"/>
      <c r="CQ24" s="281"/>
      <c r="CR24" s="281"/>
      <c r="CS24" s="281"/>
      <c r="CT24" s="281"/>
      <c r="CU24" s="281"/>
      <c r="CV24" s="281"/>
      <c r="CW24" s="281"/>
      <c r="CX24" s="281"/>
      <c r="CY24" s="281"/>
      <c r="CZ24" s="281"/>
      <c r="DA24" s="281"/>
      <c r="DB24" s="281"/>
      <c r="DC24" s="281"/>
      <c r="DD24" s="281"/>
      <c r="DE24" s="281"/>
      <c r="DF24" s="281"/>
      <c r="DG24" s="281"/>
      <c r="DH24" s="281"/>
      <c r="DI24" s="281"/>
      <c r="DJ24" s="281"/>
      <c r="DK24" s="281"/>
      <c r="DL24" s="281"/>
      <c r="DM24" s="281"/>
      <c r="DN24" s="281"/>
      <c r="DO24" s="281">
        <v>40800</v>
      </c>
      <c r="DP24" s="281"/>
      <c r="DQ24" s="281"/>
      <c r="DR24" s="281"/>
      <c r="DS24" s="281"/>
      <c r="DT24" s="281"/>
      <c r="DU24" s="281"/>
      <c r="DV24" s="281"/>
      <c r="DW24" s="281"/>
      <c r="DX24" s="281"/>
      <c r="DY24" s="281"/>
      <c r="DZ24" s="281"/>
      <c r="EA24" s="281"/>
      <c r="EB24" s="281"/>
      <c r="EC24" s="281"/>
      <c r="ED24" s="281"/>
      <c r="EE24" s="281"/>
      <c r="EF24" s="281"/>
      <c r="EG24" s="281"/>
      <c r="EH24" s="281"/>
      <c r="EI24" s="281"/>
      <c r="EJ24" s="281"/>
      <c r="EK24" s="281"/>
      <c r="EL24" s="281"/>
      <c r="EM24" s="281"/>
      <c r="EN24" s="281"/>
      <c r="EO24" s="281"/>
      <c r="EP24" s="281"/>
      <c r="EQ24" s="281"/>
      <c r="ER24" s="281"/>
      <c r="ES24" s="281"/>
      <c r="ET24" s="281"/>
      <c r="EU24" s="281"/>
      <c r="EV24" s="281"/>
      <c r="EW24" s="281"/>
      <c r="EX24" s="281"/>
      <c r="EY24" s="281"/>
      <c r="EZ24" s="281"/>
      <c r="FA24" s="281"/>
      <c r="FB24" s="281"/>
      <c r="FC24" s="281"/>
      <c r="FD24" s="281"/>
      <c r="FE24" s="281"/>
      <c r="FF24" s="281"/>
      <c r="FG24" s="281"/>
      <c r="FH24" s="281"/>
      <c r="FI24" s="281"/>
      <c r="FJ24" s="281"/>
      <c r="FK24" s="281"/>
      <c r="FL24" s="281"/>
      <c r="FM24" s="281"/>
      <c r="FN24" s="281"/>
      <c r="FO24" s="281"/>
      <c r="FP24" s="281"/>
      <c r="FQ24" s="281"/>
      <c r="FR24" s="281"/>
      <c r="FS24" s="281"/>
      <c r="FT24" s="281">
        <v>252609.58</v>
      </c>
      <c r="FU24" s="281"/>
      <c r="FV24" s="281"/>
      <c r="FW24" s="281"/>
      <c r="FX24" s="281"/>
      <c r="FY24" s="281"/>
      <c r="FZ24" s="281"/>
      <c r="GA24" s="281"/>
      <c r="GB24" s="281"/>
      <c r="GC24" s="281"/>
      <c r="GD24" s="281"/>
      <c r="GE24" s="281"/>
      <c r="GF24" s="281"/>
      <c r="GG24" s="281"/>
      <c r="GH24" s="281"/>
      <c r="GI24" s="281"/>
      <c r="GJ24" s="281"/>
      <c r="GK24" s="281"/>
      <c r="GL24" s="281"/>
      <c r="GM24" s="281"/>
      <c r="GN24" s="281"/>
      <c r="GO24" s="281"/>
      <c r="GP24" s="281"/>
      <c r="GQ24" s="281"/>
      <c r="GR24" s="281"/>
      <c r="GS24" s="281"/>
      <c r="GT24" s="281"/>
      <c r="GU24" s="281"/>
      <c r="GV24" s="281"/>
      <c r="GW24" s="281"/>
      <c r="GX24" s="281"/>
      <c r="GY24" s="281"/>
      <c r="GZ24" s="281"/>
      <c r="HA24" s="281"/>
      <c r="HB24" s="281"/>
      <c r="HC24" s="281"/>
      <c r="HD24" s="281"/>
      <c r="HE24" s="281"/>
      <c r="HF24" s="281"/>
      <c r="HG24" s="281"/>
      <c r="HH24" s="281"/>
      <c r="HI24" s="281"/>
      <c r="HJ24" s="281"/>
      <c r="HK24" s="281"/>
      <c r="HL24" s="281"/>
      <c r="HM24" s="281"/>
      <c r="HN24" s="281"/>
      <c r="HO24" s="281"/>
      <c r="HP24" s="281"/>
      <c r="HQ24" s="281"/>
      <c r="HR24" s="281"/>
      <c r="HS24" s="281"/>
      <c r="HT24" s="281"/>
      <c r="HU24" s="281"/>
      <c r="HV24" s="281"/>
      <c r="HW24" s="281"/>
      <c r="HX24" s="281"/>
      <c r="HY24" s="281"/>
      <c r="HZ24" s="281"/>
      <c r="IA24" s="281"/>
      <c r="IB24" s="281"/>
      <c r="IC24" s="281"/>
      <c r="ID24" s="281"/>
      <c r="IE24" s="281"/>
      <c r="IF24" s="281"/>
      <c r="IG24" s="281"/>
      <c r="IH24" s="281"/>
      <c r="II24" s="281"/>
      <c r="IJ24" s="281"/>
      <c r="IK24" s="281"/>
      <c r="IL24" s="281"/>
      <c r="IM24" s="281"/>
      <c r="IN24" s="281"/>
      <c r="IO24" s="281"/>
      <c r="IP24" s="281"/>
      <c r="IQ24" s="281"/>
      <c r="IR24" s="281"/>
      <c r="IS24" s="281"/>
      <c r="IT24" s="281"/>
      <c r="IU24" s="281"/>
      <c r="IV24" s="281"/>
      <c r="IW24" s="281"/>
      <c r="IX24" s="281"/>
      <c r="IY24" s="281"/>
      <c r="IZ24" s="281"/>
      <c r="JA24" s="281"/>
      <c r="JB24" s="281"/>
      <c r="JC24" s="281"/>
      <c r="JD24" s="281"/>
      <c r="JE24" s="281"/>
      <c r="JF24" s="281"/>
      <c r="JG24" s="281"/>
      <c r="JH24" s="281"/>
      <c r="JI24" s="248">
        <f t="shared" si="0"/>
        <v>293409.57999999996</v>
      </c>
      <c r="JJ24" s="2"/>
      <c r="JK24" s="281"/>
      <c r="JL24" s="287"/>
      <c r="JM24" s="287"/>
      <c r="JN24" s="287"/>
      <c r="JO24" s="287"/>
      <c r="JP24" s="287"/>
    </row>
    <row r="25" spans="1:276" x14ac:dyDescent="0.25">
      <c r="A25" s="281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1"/>
      <c r="BX25" s="281"/>
      <c r="BY25" s="281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1"/>
      <c r="CK25" s="281"/>
      <c r="CL25" s="281"/>
      <c r="CM25" s="281"/>
      <c r="CN25" s="281"/>
      <c r="CO25" s="281"/>
      <c r="CP25" s="281"/>
      <c r="CQ25" s="281"/>
      <c r="CR25" s="281"/>
      <c r="CS25" s="281"/>
      <c r="CT25" s="281"/>
      <c r="CU25" s="281"/>
      <c r="CV25" s="281"/>
      <c r="CW25" s="281"/>
      <c r="CX25" s="281"/>
      <c r="CY25" s="281"/>
      <c r="CZ25" s="281"/>
      <c r="DA25" s="281"/>
      <c r="DB25" s="281"/>
      <c r="DC25" s="281"/>
      <c r="DD25" s="281"/>
      <c r="DE25" s="281"/>
      <c r="DF25" s="281"/>
      <c r="DG25" s="281"/>
      <c r="DH25" s="281"/>
      <c r="DI25" s="281"/>
      <c r="DJ25" s="281"/>
      <c r="DK25" s="281"/>
      <c r="DL25" s="281"/>
      <c r="DM25" s="281"/>
      <c r="DN25" s="281"/>
      <c r="DO25" s="281"/>
      <c r="DP25" s="281"/>
      <c r="DQ25" s="281"/>
      <c r="DR25" s="281"/>
      <c r="DS25" s="281">
        <v>23836</v>
      </c>
      <c r="DT25" s="281"/>
      <c r="DU25" s="281"/>
      <c r="DV25" s="281"/>
      <c r="DW25" s="281"/>
      <c r="DX25" s="281"/>
      <c r="DY25" s="281"/>
      <c r="DZ25" s="281"/>
      <c r="EA25" s="281"/>
      <c r="EB25" s="281"/>
      <c r="EC25" s="281"/>
      <c r="ED25" s="281"/>
      <c r="EE25" s="281"/>
      <c r="EF25" s="281"/>
      <c r="EG25" s="281"/>
      <c r="EH25" s="281"/>
      <c r="EI25" s="281"/>
      <c r="EJ25" s="281"/>
      <c r="EK25" s="281"/>
      <c r="EL25" s="281"/>
      <c r="EM25" s="281"/>
      <c r="EN25" s="281"/>
      <c r="EO25" s="281"/>
      <c r="EP25" s="281"/>
      <c r="EQ25" s="281"/>
      <c r="ER25" s="281"/>
      <c r="ES25" s="281"/>
      <c r="ET25" s="281"/>
      <c r="EU25" s="281"/>
      <c r="EV25" s="281"/>
      <c r="EW25" s="281"/>
      <c r="EX25" s="281"/>
      <c r="EY25" s="281"/>
      <c r="EZ25" s="281"/>
      <c r="FA25" s="281"/>
      <c r="FB25" s="281"/>
      <c r="FC25" s="281"/>
      <c r="FD25" s="281"/>
      <c r="FE25" s="281"/>
      <c r="FF25" s="281"/>
      <c r="FG25" s="281"/>
      <c r="FH25" s="281"/>
      <c r="FI25" s="281"/>
      <c r="FJ25" s="281"/>
      <c r="FK25" s="281"/>
      <c r="FL25" s="281"/>
      <c r="FM25" s="281"/>
      <c r="FN25" s="281"/>
      <c r="FO25" s="281"/>
      <c r="FP25" s="281"/>
      <c r="FQ25" s="281"/>
      <c r="FR25" s="281"/>
      <c r="FS25" s="281"/>
      <c r="FT25" s="281"/>
      <c r="FU25" s="281"/>
      <c r="FV25" s="281"/>
      <c r="FW25" s="281"/>
      <c r="FX25" s="281"/>
      <c r="FY25" s="281"/>
      <c r="FZ25" s="281"/>
      <c r="GA25" s="281"/>
      <c r="GB25" s="281"/>
      <c r="GC25" s="281"/>
      <c r="GD25" s="281"/>
      <c r="GE25" s="281"/>
      <c r="GF25" s="281"/>
      <c r="GG25" s="281"/>
      <c r="GH25" s="281"/>
      <c r="GI25" s="281"/>
      <c r="GJ25" s="281"/>
      <c r="GK25" s="281"/>
      <c r="GL25" s="281"/>
      <c r="GM25" s="281"/>
      <c r="GN25" s="281"/>
      <c r="GO25" s="281"/>
      <c r="GP25" s="281"/>
      <c r="GQ25" s="281"/>
      <c r="GR25" s="281"/>
      <c r="GS25" s="281"/>
      <c r="GT25" s="281"/>
      <c r="GU25" s="281"/>
      <c r="GV25" s="281"/>
      <c r="GW25" s="281"/>
      <c r="GX25" s="281"/>
      <c r="GY25" s="281"/>
      <c r="GZ25" s="281"/>
      <c r="HA25" s="281"/>
      <c r="HB25" s="281"/>
      <c r="HC25" s="281"/>
      <c r="HD25" s="281"/>
      <c r="HE25" s="281"/>
      <c r="HF25" s="281"/>
      <c r="HG25" s="281"/>
      <c r="HH25" s="281"/>
      <c r="HI25" s="281"/>
      <c r="HJ25" s="281"/>
      <c r="HK25" s="281"/>
      <c r="HL25" s="281"/>
      <c r="HM25" s="281"/>
      <c r="HN25" s="281"/>
      <c r="HO25" s="281"/>
      <c r="HP25" s="281"/>
      <c r="HQ25" s="281"/>
      <c r="HR25" s="281"/>
      <c r="HS25" s="281"/>
      <c r="HT25" s="281"/>
      <c r="HU25" s="281"/>
      <c r="HV25" s="281"/>
      <c r="HW25" s="281"/>
      <c r="HX25" s="281"/>
      <c r="HY25" s="281"/>
      <c r="HZ25" s="281"/>
      <c r="IA25" s="281"/>
      <c r="IB25" s="281"/>
      <c r="IC25" s="281"/>
      <c r="ID25" s="281"/>
      <c r="IE25" s="281"/>
      <c r="IF25" s="281"/>
      <c r="IG25" s="281"/>
      <c r="IH25" s="281"/>
      <c r="II25" s="281"/>
      <c r="IJ25" s="281"/>
      <c r="IK25" s="281"/>
      <c r="IL25" s="281"/>
      <c r="IM25" s="281"/>
      <c r="IN25" s="281"/>
      <c r="IO25" s="281"/>
      <c r="IP25" s="281"/>
      <c r="IQ25" s="281"/>
      <c r="IR25" s="281"/>
      <c r="IS25" s="281"/>
      <c r="IT25" s="281"/>
      <c r="IU25" s="281"/>
      <c r="IV25" s="281"/>
      <c r="IW25" s="281"/>
      <c r="IX25" s="281"/>
      <c r="IY25" s="281"/>
      <c r="IZ25" s="281"/>
      <c r="JA25" s="281"/>
      <c r="JB25" s="281"/>
      <c r="JC25" s="281"/>
      <c r="JD25" s="281"/>
      <c r="JE25" s="281"/>
      <c r="JF25" s="281"/>
      <c r="JG25" s="281"/>
      <c r="JH25" s="281"/>
      <c r="JI25" s="248">
        <f t="shared" si="0"/>
        <v>23836</v>
      </c>
      <c r="JJ25" s="2"/>
      <c r="JK25" s="281"/>
      <c r="JL25" s="287"/>
      <c r="JM25" s="287"/>
      <c r="JN25" s="287"/>
      <c r="JO25" s="287"/>
      <c r="JP25" s="287"/>
    </row>
    <row r="26" spans="1:276" x14ac:dyDescent="0.25">
      <c r="A26" s="281"/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281"/>
      <c r="BH26" s="281"/>
      <c r="BI26" s="281"/>
      <c r="BJ26" s="281"/>
      <c r="BK26" s="281"/>
      <c r="BL26" s="281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1"/>
      <c r="BX26" s="281"/>
      <c r="BY26" s="281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1"/>
      <c r="CK26" s="281"/>
      <c r="CL26" s="281"/>
      <c r="CM26" s="281"/>
      <c r="CN26" s="281"/>
      <c r="CO26" s="281"/>
      <c r="CP26" s="281"/>
      <c r="CQ26" s="281"/>
      <c r="CR26" s="281"/>
      <c r="CS26" s="281"/>
      <c r="CT26" s="281"/>
      <c r="CU26" s="281"/>
      <c r="CV26" s="281"/>
      <c r="CW26" s="281"/>
      <c r="CX26" s="281"/>
      <c r="CY26" s="281"/>
      <c r="CZ26" s="281"/>
      <c r="DA26" s="281"/>
      <c r="DB26" s="281"/>
      <c r="DC26" s="281"/>
      <c r="DD26" s="281"/>
      <c r="DE26" s="281"/>
      <c r="DF26" s="281"/>
      <c r="DG26" s="281"/>
      <c r="DH26" s="281"/>
      <c r="DI26" s="281"/>
      <c r="DJ26" s="281"/>
      <c r="DK26" s="281"/>
      <c r="DL26" s="281"/>
      <c r="DM26" s="281"/>
      <c r="DN26" s="281"/>
      <c r="DO26" s="281"/>
      <c r="DP26" s="281"/>
      <c r="DQ26" s="281"/>
      <c r="DR26" s="281"/>
      <c r="DS26" s="281"/>
      <c r="DT26" s="281"/>
      <c r="DU26" s="281"/>
      <c r="DV26" s="281"/>
      <c r="DW26" s="281"/>
      <c r="DX26" s="281"/>
      <c r="DY26" s="281"/>
      <c r="DZ26" s="281"/>
      <c r="EA26" s="281"/>
      <c r="EB26" s="281"/>
      <c r="EC26" s="281"/>
      <c r="ED26" s="281"/>
      <c r="EE26" s="281"/>
      <c r="EF26" s="281"/>
      <c r="EG26" s="281"/>
      <c r="EH26" s="281"/>
      <c r="EI26" s="281"/>
      <c r="EJ26" s="281"/>
      <c r="EK26" s="281"/>
      <c r="EL26" s="281"/>
      <c r="EM26" s="281"/>
      <c r="EN26" s="281"/>
      <c r="EO26" s="281"/>
      <c r="EP26" s="281"/>
      <c r="EQ26" s="281"/>
      <c r="ER26" s="281"/>
      <c r="ES26" s="281"/>
      <c r="ET26" s="281"/>
      <c r="EU26" s="281"/>
      <c r="EV26" s="281"/>
      <c r="EW26" s="281"/>
      <c r="EX26" s="281"/>
      <c r="EY26" s="281"/>
      <c r="EZ26" s="281"/>
      <c r="FA26" s="281"/>
      <c r="FB26" s="281">
        <v>197900</v>
      </c>
      <c r="FC26" s="281"/>
      <c r="FD26" s="281"/>
      <c r="FE26" s="281"/>
      <c r="FF26" s="281"/>
      <c r="FG26" s="281"/>
      <c r="FH26" s="281"/>
      <c r="FI26" s="281"/>
      <c r="FJ26" s="281"/>
      <c r="FK26" s="281"/>
      <c r="FL26" s="281"/>
      <c r="FM26" s="281"/>
      <c r="FN26" s="281"/>
      <c r="FO26" s="281"/>
      <c r="FP26" s="281"/>
      <c r="FQ26" s="281"/>
      <c r="FR26" s="281"/>
      <c r="FS26" s="281"/>
      <c r="FT26" s="281"/>
      <c r="FU26" s="281"/>
      <c r="FV26" s="281"/>
      <c r="FW26" s="281"/>
      <c r="FX26" s="281"/>
      <c r="FY26" s="281"/>
      <c r="FZ26" s="281"/>
      <c r="GA26" s="281"/>
      <c r="GB26" s="281"/>
      <c r="GC26" s="281"/>
      <c r="GD26" s="281"/>
      <c r="GE26" s="281"/>
      <c r="GF26" s="281"/>
      <c r="GG26" s="281"/>
      <c r="GH26" s="281"/>
      <c r="GI26" s="281"/>
      <c r="GJ26" s="281"/>
      <c r="GK26" s="281"/>
      <c r="GL26" s="281"/>
      <c r="GM26" s="281"/>
      <c r="GN26" s="281"/>
      <c r="GO26" s="281"/>
      <c r="GP26" s="281"/>
      <c r="GQ26" s="281"/>
      <c r="GR26" s="281"/>
      <c r="GS26" s="281"/>
      <c r="GT26" s="281"/>
      <c r="GU26" s="281"/>
      <c r="GV26" s="281"/>
      <c r="GW26" s="281"/>
      <c r="GX26" s="281"/>
      <c r="GY26" s="281"/>
      <c r="GZ26" s="281"/>
      <c r="HA26" s="281"/>
      <c r="HB26" s="281"/>
      <c r="HC26" s="281"/>
      <c r="HD26" s="281"/>
      <c r="HE26" s="281"/>
      <c r="HF26" s="281"/>
      <c r="HG26" s="281"/>
      <c r="HH26" s="281"/>
      <c r="HI26" s="281"/>
      <c r="HJ26" s="281"/>
      <c r="HK26" s="281"/>
      <c r="HL26" s="281"/>
      <c r="HM26" s="281"/>
      <c r="HN26" s="281"/>
      <c r="HO26" s="281"/>
      <c r="HP26" s="281"/>
      <c r="HQ26" s="281"/>
      <c r="HR26" s="281"/>
      <c r="HS26" s="281"/>
      <c r="HT26" s="281"/>
      <c r="HU26" s="281"/>
      <c r="HV26" s="281"/>
      <c r="HW26" s="281"/>
      <c r="HX26" s="281"/>
      <c r="HY26" s="281"/>
      <c r="HZ26" s="281"/>
      <c r="IA26" s="281"/>
      <c r="IB26" s="281"/>
      <c r="IC26" s="281"/>
      <c r="ID26" s="281"/>
      <c r="IE26" s="281"/>
      <c r="IF26" s="281"/>
      <c r="IG26" s="281"/>
      <c r="IH26" s="281"/>
      <c r="II26" s="281"/>
      <c r="IJ26" s="281"/>
      <c r="IK26" s="281"/>
      <c r="IL26" s="281"/>
      <c r="IM26" s="281"/>
      <c r="IN26" s="281"/>
      <c r="IO26" s="281"/>
      <c r="IP26" s="281"/>
      <c r="IQ26" s="281"/>
      <c r="IR26" s="281"/>
      <c r="IS26" s="281"/>
      <c r="IT26" s="281"/>
      <c r="IU26" s="281"/>
      <c r="IV26" s="281"/>
      <c r="IW26" s="281"/>
      <c r="IX26" s="281"/>
      <c r="IY26" s="281"/>
      <c r="IZ26" s="281"/>
      <c r="JA26" s="281"/>
      <c r="JB26" s="281"/>
      <c r="JC26" s="281"/>
      <c r="JD26" s="281"/>
      <c r="JE26" s="281"/>
      <c r="JF26" s="281"/>
      <c r="JG26" s="281"/>
      <c r="JH26" s="281"/>
      <c r="JI26" s="248">
        <f t="shared" si="0"/>
        <v>197900</v>
      </c>
      <c r="JJ26" s="2"/>
      <c r="JK26" s="281"/>
      <c r="JL26" s="287"/>
      <c r="JM26" s="287"/>
      <c r="JN26" s="287"/>
      <c r="JO26" s="287"/>
      <c r="JP26" s="287"/>
    </row>
    <row r="27" spans="1:276" x14ac:dyDescent="0.25">
      <c r="A27" s="281"/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1"/>
      <c r="AW27" s="281"/>
      <c r="AX27" s="281"/>
      <c r="AY27" s="281"/>
      <c r="AZ27" s="281"/>
      <c r="BA27" s="281"/>
      <c r="BB27" s="281"/>
      <c r="BC27" s="281"/>
      <c r="BD27" s="281"/>
      <c r="BE27" s="281"/>
      <c r="BF27" s="281"/>
      <c r="BG27" s="281"/>
      <c r="BH27" s="281"/>
      <c r="BI27" s="281"/>
      <c r="BJ27" s="281"/>
      <c r="BK27" s="281"/>
      <c r="BL27" s="281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1"/>
      <c r="BX27" s="281"/>
      <c r="BY27" s="281"/>
      <c r="BZ27" s="281"/>
      <c r="CA27" s="281"/>
      <c r="CB27" s="281">
        <v>9748</v>
      </c>
      <c r="CC27" s="281"/>
      <c r="CD27" s="281"/>
      <c r="CE27" s="281">
        <v>1522.2</v>
      </c>
      <c r="CF27" s="281"/>
      <c r="CG27" s="281"/>
      <c r="CH27" s="281"/>
      <c r="CI27" s="281"/>
      <c r="CJ27" s="281"/>
      <c r="CK27" s="281"/>
      <c r="CL27" s="281"/>
      <c r="CM27" s="281"/>
      <c r="CN27" s="281"/>
      <c r="CO27" s="281"/>
      <c r="CP27" s="281"/>
      <c r="CQ27" s="281"/>
      <c r="CR27" s="281"/>
      <c r="CS27" s="281"/>
      <c r="CT27" s="281"/>
      <c r="CU27" s="281"/>
      <c r="CV27" s="281"/>
      <c r="CW27" s="281"/>
      <c r="CX27" s="281"/>
      <c r="CY27" s="281"/>
      <c r="CZ27" s="281"/>
      <c r="DA27" s="281"/>
      <c r="DB27" s="281"/>
      <c r="DC27" s="281"/>
      <c r="DD27" s="281"/>
      <c r="DE27" s="281"/>
      <c r="DF27" s="281"/>
      <c r="DG27" s="281"/>
      <c r="DH27" s="281"/>
      <c r="DI27" s="281"/>
      <c r="DJ27" s="281"/>
      <c r="DK27" s="281"/>
      <c r="DL27" s="281"/>
      <c r="DM27" s="281"/>
      <c r="DN27" s="281"/>
      <c r="DO27" s="281"/>
      <c r="DP27" s="281"/>
      <c r="DQ27" s="281"/>
      <c r="DR27" s="281"/>
      <c r="DS27" s="281"/>
      <c r="DT27" s="281"/>
      <c r="DU27" s="281"/>
      <c r="DV27" s="281"/>
      <c r="DW27" s="281"/>
      <c r="DX27" s="281"/>
      <c r="DY27" s="281"/>
      <c r="DZ27" s="281"/>
      <c r="EA27" s="281"/>
      <c r="EB27" s="281"/>
      <c r="EC27" s="281"/>
      <c r="ED27" s="281"/>
      <c r="EE27" s="281"/>
      <c r="EF27" s="281"/>
      <c r="EG27" s="281"/>
      <c r="EH27" s="281"/>
      <c r="EI27" s="281"/>
      <c r="EJ27" s="281"/>
      <c r="EK27" s="281"/>
      <c r="EL27" s="281"/>
      <c r="EM27" s="281"/>
      <c r="EN27" s="281"/>
      <c r="EO27" s="281"/>
      <c r="EP27" s="281"/>
      <c r="EQ27" s="281"/>
      <c r="ER27" s="281"/>
      <c r="ES27" s="281"/>
      <c r="ET27" s="281"/>
      <c r="EU27" s="281"/>
      <c r="EV27" s="281"/>
      <c r="EW27" s="281"/>
      <c r="EX27" s="281"/>
      <c r="EY27" s="281"/>
      <c r="EZ27" s="281"/>
      <c r="FA27" s="281"/>
      <c r="FB27" s="281"/>
      <c r="FC27" s="281"/>
      <c r="FD27" s="281"/>
      <c r="FE27" s="281"/>
      <c r="FF27" s="281"/>
      <c r="FG27" s="281"/>
      <c r="FH27" s="281"/>
      <c r="FI27" s="281"/>
      <c r="FJ27" s="281"/>
      <c r="FK27" s="281"/>
      <c r="FL27" s="281"/>
      <c r="FM27" s="281"/>
      <c r="FN27" s="281">
        <v>1470</v>
      </c>
      <c r="FO27" s="281"/>
      <c r="FP27" s="281"/>
      <c r="FQ27" s="281"/>
      <c r="FR27" s="281"/>
      <c r="FS27" s="281">
        <v>31246.45</v>
      </c>
      <c r="FT27" s="281"/>
      <c r="FU27" s="281"/>
      <c r="FV27" s="281"/>
      <c r="FW27" s="281">
        <v>53954.239999999998</v>
      </c>
      <c r="FX27" s="281"/>
      <c r="FY27" s="281">
        <v>4853</v>
      </c>
      <c r="FZ27" s="281"/>
      <c r="GA27" s="281"/>
      <c r="GB27" s="281"/>
      <c r="GC27" s="281"/>
      <c r="GD27" s="281"/>
      <c r="GE27" s="281"/>
      <c r="GF27" s="281"/>
      <c r="GG27" s="281"/>
      <c r="GH27" s="281">
        <v>95921.02</v>
      </c>
      <c r="GI27" s="281"/>
      <c r="GJ27" s="281">
        <v>244143.6</v>
      </c>
      <c r="GK27" s="281"/>
      <c r="GL27" s="281">
        <v>18744.98</v>
      </c>
      <c r="GM27" s="281"/>
      <c r="GN27" s="281"/>
      <c r="GO27" s="281"/>
      <c r="GP27" s="281"/>
      <c r="GQ27" s="281"/>
      <c r="GR27" s="281"/>
      <c r="GS27" s="281"/>
      <c r="GT27" s="281"/>
      <c r="GU27" s="281"/>
      <c r="GV27" s="281"/>
      <c r="GW27" s="281"/>
      <c r="GX27" s="281"/>
      <c r="GY27" s="281"/>
      <c r="GZ27" s="281"/>
      <c r="HA27" s="281"/>
      <c r="HB27" s="281"/>
      <c r="HC27" s="281"/>
      <c r="HD27" s="281"/>
      <c r="HE27" s="281"/>
      <c r="HF27" s="281"/>
      <c r="HG27" s="281"/>
      <c r="HH27" s="281">
        <v>26388</v>
      </c>
      <c r="HI27" s="281"/>
      <c r="HJ27" s="281"/>
      <c r="HK27" s="281"/>
      <c r="HL27" s="281"/>
      <c r="HM27" s="281"/>
      <c r="HN27" s="281"/>
      <c r="HO27" s="281"/>
      <c r="HP27" s="281"/>
      <c r="HQ27" s="281"/>
      <c r="HR27" s="281"/>
      <c r="HS27" s="281"/>
      <c r="HT27" s="281"/>
      <c r="HU27" s="281"/>
      <c r="HV27" s="281"/>
      <c r="HW27" s="281"/>
      <c r="HX27" s="281"/>
      <c r="HY27" s="281"/>
      <c r="HZ27" s="281"/>
      <c r="IA27" s="281"/>
      <c r="IB27" s="281"/>
      <c r="IC27" s="281"/>
      <c r="ID27" s="281"/>
      <c r="IE27" s="281"/>
      <c r="IF27" s="281"/>
      <c r="IG27" s="281"/>
      <c r="IH27" s="281"/>
      <c r="II27" s="281"/>
      <c r="IJ27" s="281"/>
      <c r="IK27" s="281"/>
      <c r="IL27" s="281"/>
      <c r="IM27" s="281"/>
      <c r="IN27" s="281"/>
      <c r="IO27" s="281"/>
      <c r="IP27" s="281"/>
      <c r="IQ27" s="281"/>
      <c r="IR27" s="281"/>
      <c r="IS27" s="281"/>
      <c r="IT27" s="281"/>
      <c r="IU27" s="281"/>
      <c r="IV27" s="281"/>
      <c r="IW27" s="281"/>
      <c r="IX27" s="281"/>
      <c r="IY27" s="281"/>
      <c r="IZ27" s="281"/>
      <c r="JA27" s="281"/>
      <c r="JB27" s="281"/>
      <c r="JC27" s="281"/>
      <c r="JD27" s="281"/>
      <c r="JE27" s="281"/>
      <c r="JF27" s="281"/>
      <c r="JG27" s="281"/>
      <c r="JH27" s="281"/>
      <c r="JI27" s="248">
        <f t="shared" si="0"/>
        <v>487991.49</v>
      </c>
      <c r="JJ27" s="2"/>
      <c r="JK27" s="281"/>
      <c r="JL27" s="287"/>
      <c r="JM27" s="287"/>
      <c r="JN27" s="287"/>
      <c r="JO27" s="287"/>
      <c r="JP27" s="287"/>
    </row>
    <row r="28" spans="1:276" x14ac:dyDescent="0.25">
      <c r="A28" s="281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1"/>
      <c r="AW28" s="281"/>
      <c r="AX28" s="281"/>
      <c r="AY28" s="281"/>
      <c r="AZ28" s="281"/>
      <c r="BA28" s="281"/>
      <c r="BB28" s="281"/>
      <c r="BC28" s="281"/>
      <c r="BD28" s="281"/>
      <c r="BE28" s="281"/>
      <c r="BF28" s="281"/>
      <c r="BG28" s="281"/>
      <c r="BH28" s="281"/>
      <c r="BI28" s="281"/>
      <c r="BJ28" s="281"/>
      <c r="BK28" s="281"/>
      <c r="BL28" s="281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1"/>
      <c r="BX28" s="281"/>
      <c r="BY28" s="281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1"/>
      <c r="CK28" s="281"/>
      <c r="CL28" s="281"/>
      <c r="CM28" s="281"/>
      <c r="CN28" s="281"/>
      <c r="CO28" s="281"/>
      <c r="CP28" s="281"/>
      <c r="CQ28" s="281"/>
      <c r="CR28" s="281"/>
      <c r="CS28" s="281"/>
      <c r="CT28" s="281"/>
      <c r="CU28" s="281"/>
      <c r="CV28" s="281"/>
      <c r="CW28" s="281"/>
      <c r="CX28" s="281"/>
      <c r="CY28" s="281"/>
      <c r="CZ28" s="281"/>
      <c r="DA28" s="281"/>
      <c r="DB28" s="281"/>
      <c r="DC28" s="281"/>
      <c r="DD28" s="281"/>
      <c r="DE28" s="281"/>
      <c r="DF28" s="281"/>
      <c r="DG28" s="281"/>
      <c r="DH28" s="281"/>
      <c r="DI28" s="281"/>
      <c r="DJ28" s="281"/>
      <c r="DK28" s="281">
        <v>145355</v>
      </c>
      <c r="DL28" s="281"/>
      <c r="DM28" s="281"/>
      <c r="DN28" s="281"/>
      <c r="DO28" s="281"/>
      <c r="DP28" s="281"/>
      <c r="DQ28" s="281"/>
      <c r="DR28" s="281"/>
      <c r="DS28" s="281"/>
      <c r="DT28" s="281"/>
      <c r="DU28" s="281"/>
      <c r="DV28" s="281">
        <v>4200</v>
      </c>
      <c r="DW28" s="281"/>
      <c r="DX28" s="281"/>
      <c r="DY28" s="281"/>
      <c r="DZ28" s="281"/>
      <c r="EA28" s="281"/>
      <c r="EB28" s="281"/>
      <c r="EC28" s="281"/>
      <c r="ED28" s="281"/>
      <c r="EE28" s="281"/>
      <c r="EF28" s="281"/>
      <c r="EG28" s="281">
        <v>156155</v>
      </c>
      <c r="EH28" s="281"/>
      <c r="EI28" s="281"/>
      <c r="EJ28" s="281"/>
      <c r="EK28" s="281"/>
      <c r="EL28" s="281"/>
      <c r="EM28" s="281"/>
      <c r="EN28" s="281"/>
      <c r="EO28" s="281"/>
      <c r="EP28" s="281"/>
      <c r="EQ28" s="281"/>
      <c r="ER28" s="281"/>
      <c r="ES28" s="281"/>
      <c r="ET28" s="281"/>
      <c r="EU28" s="281"/>
      <c r="EV28" s="281"/>
      <c r="EW28" s="281"/>
      <c r="EX28" s="281"/>
      <c r="EY28" s="281"/>
      <c r="EZ28" s="281"/>
      <c r="FA28" s="281"/>
      <c r="FB28" s="281"/>
      <c r="FC28" s="281"/>
      <c r="FD28" s="281"/>
      <c r="FE28" s="281"/>
      <c r="FF28" s="281"/>
      <c r="FG28" s="281"/>
      <c r="FH28" s="281"/>
      <c r="FI28" s="281"/>
      <c r="FJ28" s="281"/>
      <c r="FK28" s="281"/>
      <c r="FL28" s="281"/>
      <c r="FM28" s="281"/>
      <c r="FN28" s="281"/>
      <c r="FO28" s="281"/>
      <c r="FP28" s="281"/>
      <c r="FQ28" s="281">
        <v>10580</v>
      </c>
      <c r="FR28" s="281"/>
      <c r="FS28" s="281"/>
      <c r="FT28" s="281"/>
      <c r="FU28" s="281"/>
      <c r="FV28" s="281">
        <v>1570</v>
      </c>
      <c r="FW28" s="281"/>
      <c r="FX28" s="281"/>
      <c r="FY28" s="281"/>
      <c r="FZ28" s="281"/>
      <c r="GA28" s="281"/>
      <c r="GB28" s="281"/>
      <c r="GC28" s="281"/>
      <c r="GD28" s="281"/>
      <c r="GE28" s="281"/>
      <c r="GF28" s="281"/>
      <c r="GG28" s="281"/>
      <c r="GH28" s="281"/>
      <c r="GI28" s="281"/>
      <c r="GJ28" s="281"/>
      <c r="GK28" s="281"/>
      <c r="GL28" s="281"/>
      <c r="GM28" s="281"/>
      <c r="GN28" s="281"/>
      <c r="GO28" s="281"/>
      <c r="GP28" s="281"/>
      <c r="GQ28" s="281"/>
      <c r="GR28" s="281"/>
      <c r="GS28" s="281"/>
      <c r="GT28" s="281"/>
      <c r="GU28" s="281"/>
      <c r="GV28" s="281"/>
      <c r="GW28" s="281"/>
      <c r="GX28" s="281"/>
      <c r="GY28" s="281"/>
      <c r="GZ28" s="281"/>
      <c r="HA28" s="281"/>
      <c r="HB28" s="281"/>
      <c r="HC28" s="281"/>
      <c r="HD28" s="281"/>
      <c r="HE28" s="281"/>
      <c r="HF28" s="281"/>
      <c r="HG28" s="281"/>
      <c r="HH28" s="281"/>
      <c r="HI28" s="281"/>
      <c r="HJ28" s="281"/>
      <c r="HK28" s="281"/>
      <c r="HL28" s="281"/>
      <c r="HM28" s="281"/>
      <c r="HN28" s="281"/>
      <c r="HO28" s="281"/>
      <c r="HP28" s="281"/>
      <c r="HQ28" s="281"/>
      <c r="HR28" s="281"/>
      <c r="HS28" s="281"/>
      <c r="HT28" s="281"/>
      <c r="HU28" s="281"/>
      <c r="HV28" s="281"/>
      <c r="HW28" s="281"/>
      <c r="HX28" s="281"/>
      <c r="HY28" s="281"/>
      <c r="HZ28" s="281"/>
      <c r="IA28" s="281"/>
      <c r="IB28" s="281"/>
      <c r="IC28" s="281"/>
      <c r="ID28" s="281"/>
      <c r="IE28" s="281"/>
      <c r="IF28" s="281"/>
      <c r="IG28" s="281"/>
      <c r="IH28" s="281"/>
      <c r="II28" s="281"/>
      <c r="IJ28" s="281"/>
      <c r="IK28" s="281"/>
      <c r="IL28" s="281"/>
      <c r="IM28" s="281"/>
      <c r="IN28" s="281"/>
      <c r="IO28" s="281"/>
      <c r="IP28" s="281"/>
      <c r="IQ28" s="281"/>
      <c r="IR28" s="281"/>
      <c r="IS28" s="281"/>
      <c r="IT28" s="281"/>
      <c r="IU28" s="281"/>
      <c r="IV28" s="281"/>
      <c r="IW28" s="281"/>
      <c r="IX28" s="281"/>
      <c r="IY28" s="281"/>
      <c r="IZ28" s="281"/>
      <c r="JA28" s="281"/>
      <c r="JB28" s="281"/>
      <c r="JC28" s="281"/>
      <c r="JD28" s="281"/>
      <c r="JE28" s="281"/>
      <c r="JF28" s="281"/>
      <c r="JG28" s="281"/>
      <c r="JH28" s="281"/>
      <c r="JI28" s="248">
        <f t="shared" si="0"/>
        <v>317860</v>
      </c>
      <c r="JJ28" s="2"/>
      <c r="JK28" s="281"/>
      <c r="JL28" s="287"/>
      <c r="JM28" s="287"/>
      <c r="JN28" s="287"/>
      <c r="JO28" s="287"/>
      <c r="JP28" s="287"/>
    </row>
    <row r="29" spans="1:276" x14ac:dyDescent="0.25">
      <c r="A29" s="281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>
        <v>3000</v>
      </c>
      <c r="BX29" s="281"/>
      <c r="BY29" s="281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1"/>
      <c r="CK29" s="281"/>
      <c r="CL29" s="281"/>
      <c r="CM29" s="281"/>
      <c r="CN29" s="281"/>
      <c r="CO29" s="281"/>
      <c r="CP29" s="281"/>
      <c r="CQ29" s="281"/>
      <c r="CR29" s="281"/>
      <c r="CS29" s="281"/>
      <c r="CT29" s="281"/>
      <c r="CU29" s="281"/>
      <c r="CV29" s="281"/>
      <c r="CW29" s="281"/>
      <c r="CX29" s="281"/>
      <c r="CY29" s="281"/>
      <c r="CZ29" s="281"/>
      <c r="DA29" s="281"/>
      <c r="DB29" s="281"/>
      <c r="DC29" s="281"/>
      <c r="DD29" s="281"/>
      <c r="DE29" s="281"/>
      <c r="DF29" s="281"/>
      <c r="DG29" s="281"/>
      <c r="DH29" s="281"/>
      <c r="DI29" s="281"/>
      <c r="DJ29" s="281"/>
      <c r="DK29" s="281"/>
      <c r="DL29" s="281"/>
      <c r="DM29" s="281"/>
      <c r="DN29" s="281"/>
      <c r="DO29" s="281"/>
      <c r="DP29" s="281"/>
      <c r="DQ29" s="281"/>
      <c r="DR29" s="281"/>
      <c r="DS29" s="281"/>
      <c r="DT29" s="281"/>
      <c r="DU29" s="281"/>
      <c r="DV29" s="281"/>
      <c r="DW29" s="281"/>
      <c r="DX29" s="281"/>
      <c r="DY29" s="281"/>
      <c r="DZ29" s="281"/>
      <c r="EA29" s="281"/>
      <c r="EB29" s="281"/>
      <c r="EC29" s="281"/>
      <c r="ED29" s="281"/>
      <c r="EE29" s="281"/>
      <c r="EF29" s="281"/>
      <c r="EG29" s="281"/>
      <c r="EH29" s="281"/>
      <c r="EI29" s="281"/>
      <c r="EJ29" s="281"/>
      <c r="EK29" s="281"/>
      <c r="EL29" s="281"/>
      <c r="EM29" s="281">
        <v>28750</v>
      </c>
      <c r="EN29" s="281"/>
      <c r="EO29" s="281"/>
      <c r="EP29" s="281"/>
      <c r="EQ29" s="281"/>
      <c r="ER29" s="281">
        <v>8800</v>
      </c>
      <c r="ES29" s="281"/>
      <c r="ET29" s="281"/>
      <c r="EU29" s="281"/>
      <c r="EV29" s="281"/>
      <c r="EW29" s="281"/>
      <c r="EX29" s="281"/>
      <c r="EY29" s="281"/>
      <c r="EZ29" s="281"/>
      <c r="FA29" s="281"/>
      <c r="FB29" s="281"/>
      <c r="FC29" s="281"/>
      <c r="FD29" s="281"/>
      <c r="FE29" s="281"/>
      <c r="FF29" s="281"/>
      <c r="FG29" s="281"/>
      <c r="FH29" s="281"/>
      <c r="FI29" s="281"/>
      <c r="FJ29" s="281"/>
      <c r="FK29" s="281"/>
      <c r="FL29" s="281"/>
      <c r="FM29" s="281"/>
      <c r="FN29" s="281"/>
      <c r="FO29" s="281"/>
      <c r="FP29" s="281"/>
      <c r="FQ29" s="281"/>
      <c r="FR29" s="281"/>
      <c r="FS29" s="281"/>
      <c r="FT29" s="281"/>
      <c r="FU29" s="281"/>
      <c r="FV29" s="281"/>
      <c r="FW29" s="281"/>
      <c r="FX29" s="281"/>
      <c r="FY29" s="281"/>
      <c r="FZ29" s="281">
        <v>7650</v>
      </c>
      <c r="GA29" s="281"/>
      <c r="GB29" s="281"/>
      <c r="GC29" s="281"/>
      <c r="GD29" s="281"/>
      <c r="GE29" s="281"/>
      <c r="GF29" s="281"/>
      <c r="GG29" s="281"/>
      <c r="GH29" s="281"/>
      <c r="GI29" s="281"/>
      <c r="GJ29" s="281"/>
      <c r="GK29" s="281"/>
      <c r="GL29" s="281"/>
      <c r="GM29" s="281"/>
      <c r="GN29" s="281"/>
      <c r="GO29" s="281"/>
      <c r="GP29" s="281"/>
      <c r="GQ29" s="281"/>
      <c r="GR29" s="281"/>
      <c r="GS29" s="281"/>
      <c r="GT29" s="281"/>
      <c r="GU29" s="281"/>
      <c r="GV29" s="281"/>
      <c r="GW29" s="281"/>
      <c r="GX29" s="281"/>
      <c r="GY29" s="281"/>
      <c r="GZ29" s="281"/>
      <c r="HA29" s="281"/>
      <c r="HB29" s="281"/>
      <c r="HC29" s="281"/>
      <c r="HD29" s="281"/>
      <c r="HE29" s="281"/>
      <c r="HF29" s="281"/>
      <c r="HG29" s="281"/>
      <c r="HH29" s="281"/>
      <c r="HI29" s="281"/>
      <c r="HJ29" s="281"/>
      <c r="HK29" s="281"/>
      <c r="HL29" s="281"/>
      <c r="HM29" s="281"/>
      <c r="HN29" s="281"/>
      <c r="HO29" s="281"/>
      <c r="HP29" s="281"/>
      <c r="HQ29" s="281"/>
      <c r="HR29" s="281"/>
      <c r="HS29" s="281"/>
      <c r="HT29" s="281"/>
      <c r="HU29" s="281"/>
      <c r="HV29" s="281"/>
      <c r="HW29" s="281"/>
      <c r="HX29" s="281"/>
      <c r="HY29" s="281"/>
      <c r="HZ29" s="281"/>
      <c r="IA29" s="281"/>
      <c r="IB29" s="281"/>
      <c r="IC29" s="281"/>
      <c r="ID29" s="281"/>
      <c r="IE29" s="281"/>
      <c r="IF29" s="281"/>
      <c r="IG29" s="281"/>
      <c r="IH29" s="281"/>
      <c r="II29" s="281"/>
      <c r="IJ29" s="281"/>
      <c r="IK29" s="281"/>
      <c r="IL29" s="281"/>
      <c r="IM29" s="281"/>
      <c r="IN29" s="281"/>
      <c r="IO29" s="281"/>
      <c r="IP29" s="281"/>
      <c r="IQ29" s="281"/>
      <c r="IR29" s="281"/>
      <c r="IS29" s="281"/>
      <c r="IT29" s="281"/>
      <c r="IU29" s="281"/>
      <c r="IV29" s="281"/>
      <c r="IW29" s="281"/>
      <c r="IX29" s="281"/>
      <c r="IY29" s="281"/>
      <c r="IZ29" s="281"/>
      <c r="JA29" s="281"/>
      <c r="JB29" s="281"/>
      <c r="JC29" s="281"/>
      <c r="JD29" s="281"/>
      <c r="JE29" s="281"/>
      <c r="JF29" s="281"/>
      <c r="JG29" s="281"/>
      <c r="JH29" s="281"/>
      <c r="JI29" s="248">
        <f t="shared" si="0"/>
        <v>48200</v>
      </c>
      <c r="JJ29" s="2"/>
      <c r="JK29" s="281"/>
      <c r="JL29" s="287"/>
      <c r="JM29" s="287"/>
      <c r="JN29" s="287"/>
      <c r="JO29" s="287"/>
      <c r="JP29" s="287"/>
    </row>
    <row r="30" spans="1:276" x14ac:dyDescent="0.25">
      <c r="A30" s="281"/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1"/>
      <c r="CK30" s="281"/>
      <c r="CL30" s="281"/>
      <c r="CM30" s="281"/>
      <c r="CN30" s="281"/>
      <c r="CO30" s="281"/>
      <c r="CP30" s="281"/>
      <c r="CQ30" s="281"/>
      <c r="CR30" s="281"/>
      <c r="CS30" s="281"/>
      <c r="CT30" s="281"/>
      <c r="CU30" s="281"/>
      <c r="CV30" s="281"/>
      <c r="CW30" s="281"/>
      <c r="CX30" s="281"/>
      <c r="CY30" s="281"/>
      <c r="CZ30" s="281"/>
      <c r="DA30" s="281"/>
      <c r="DB30" s="281"/>
      <c r="DC30" s="281"/>
      <c r="DD30" s="281"/>
      <c r="DE30" s="281"/>
      <c r="DF30" s="281"/>
      <c r="DG30" s="281"/>
      <c r="DH30" s="281"/>
      <c r="DI30" s="281"/>
      <c r="DJ30" s="281"/>
      <c r="DK30" s="281"/>
      <c r="DL30" s="281"/>
      <c r="DM30" s="281"/>
      <c r="DN30" s="281"/>
      <c r="DO30" s="281"/>
      <c r="DP30" s="281"/>
      <c r="DQ30" s="281"/>
      <c r="DR30" s="281"/>
      <c r="DS30" s="281"/>
      <c r="DT30" s="281"/>
      <c r="DU30" s="281"/>
      <c r="DV30" s="281"/>
      <c r="DW30" s="281"/>
      <c r="DX30" s="281"/>
      <c r="DY30" s="281"/>
      <c r="DZ30" s="281"/>
      <c r="EA30" s="281"/>
      <c r="EB30" s="281"/>
      <c r="EC30" s="281"/>
      <c r="ED30" s="281"/>
      <c r="EE30" s="281"/>
      <c r="EF30" s="281"/>
      <c r="EG30" s="281"/>
      <c r="EH30" s="281"/>
      <c r="EI30" s="281"/>
      <c r="EJ30" s="281"/>
      <c r="EK30" s="281"/>
      <c r="EL30" s="281"/>
      <c r="EM30" s="281"/>
      <c r="EN30" s="281"/>
      <c r="EO30" s="281"/>
      <c r="EP30" s="281"/>
      <c r="EQ30" s="281"/>
      <c r="ER30" s="281"/>
      <c r="ES30" s="281"/>
      <c r="ET30" s="281"/>
      <c r="EU30" s="281"/>
      <c r="EV30" s="281"/>
      <c r="EW30" s="281"/>
      <c r="EX30" s="281"/>
      <c r="EY30" s="281"/>
      <c r="EZ30" s="281"/>
      <c r="FA30" s="281"/>
      <c r="FB30" s="281"/>
      <c r="FC30" s="281"/>
      <c r="FD30" s="281"/>
      <c r="FE30" s="281"/>
      <c r="FF30" s="281"/>
      <c r="FG30" s="281"/>
      <c r="FH30" s="281"/>
      <c r="FI30" s="281"/>
      <c r="FJ30" s="281"/>
      <c r="FK30" s="281"/>
      <c r="FL30" s="281"/>
      <c r="FM30" s="281"/>
      <c r="FN30" s="281"/>
      <c r="FO30" s="281"/>
      <c r="FP30" s="281"/>
      <c r="FQ30" s="281"/>
      <c r="FR30" s="281"/>
      <c r="FS30" s="281"/>
      <c r="FT30" s="281">
        <v>6663.12</v>
      </c>
      <c r="FU30" s="281"/>
      <c r="FV30" s="281"/>
      <c r="FW30" s="281"/>
      <c r="FX30" s="281"/>
      <c r="FY30" s="281"/>
      <c r="FZ30" s="281"/>
      <c r="GA30" s="281"/>
      <c r="GB30" s="281"/>
      <c r="GC30" s="281"/>
      <c r="GD30" s="281"/>
      <c r="GE30" s="281"/>
      <c r="GF30" s="281"/>
      <c r="GG30" s="281"/>
      <c r="GH30" s="281"/>
      <c r="GI30" s="281"/>
      <c r="GJ30" s="281"/>
      <c r="GK30" s="281"/>
      <c r="GL30" s="281"/>
      <c r="GM30" s="281"/>
      <c r="GN30" s="281"/>
      <c r="GO30" s="281"/>
      <c r="GP30" s="281"/>
      <c r="GQ30" s="281"/>
      <c r="GR30" s="281"/>
      <c r="GS30" s="281"/>
      <c r="GT30" s="281"/>
      <c r="GU30" s="281"/>
      <c r="GV30" s="281"/>
      <c r="GW30" s="281"/>
      <c r="GX30" s="281"/>
      <c r="GY30" s="281"/>
      <c r="GZ30" s="281"/>
      <c r="HA30" s="281"/>
      <c r="HB30" s="281"/>
      <c r="HC30" s="281"/>
      <c r="HD30" s="281"/>
      <c r="HE30" s="281"/>
      <c r="HF30" s="281"/>
      <c r="HG30" s="281"/>
      <c r="HH30" s="281"/>
      <c r="HI30" s="281"/>
      <c r="HJ30" s="281"/>
      <c r="HK30" s="281"/>
      <c r="HL30" s="281"/>
      <c r="HM30" s="281"/>
      <c r="HN30" s="281"/>
      <c r="HO30" s="281"/>
      <c r="HP30" s="281"/>
      <c r="HQ30" s="281"/>
      <c r="HR30" s="281"/>
      <c r="HS30" s="281"/>
      <c r="HT30" s="281"/>
      <c r="HU30" s="281"/>
      <c r="HV30" s="281"/>
      <c r="HW30" s="281"/>
      <c r="HX30" s="281"/>
      <c r="HY30" s="281"/>
      <c r="HZ30" s="281"/>
      <c r="IA30" s="281"/>
      <c r="IB30" s="281"/>
      <c r="IC30" s="281"/>
      <c r="ID30" s="281"/>
      <c r="IE30" s="281"/>
      <c r="IF30" s="281"/>
      <c r="IG30" s="281"/>
      <c r="IH30" s="281"/>
      <c r="II30" s="281"/>
      <c r="IJ30" s="281"/>
      <c r="IK30" s="281"/>
      <c r="IL30" s="281"/>
      <c r="IM30" s="281"/>
      <c r="IN30" s="281"/>
      <c r="IO30" s="281"/>
      <c r="IP30" s="281"/>
      <c r="IQ30" s="281"/>
      <c r="IR30" s="281"/>
      <c r="IS30" s="281"/>
      <c r="IT30" s="281"/>
      <c r="IU30" s="281"/>
      <c r="IV30" s="281"/>
      <c r="IW30" s="281"/>
      <c r="IX30" s="281"/>
      <c r="IY30" s="281"/>
      <c r="IZ30" s="281"/>
      <c r="JA30" s="281"/>
      <c r="JB30" s="281"/>
      <c r="JC30" s="281"/>
      <c r="JD30" s="281"/>
      <c r="JE30" s="281"/>
      <c r="JF30" s="281"/>
      <c r="JG30" s="281"/>
      <c r="JH30" s="281"/>
      <c r="JI30" s="248">
        <f t="shared" si="0"/>
        <v>6663.12</v>
      </c>
      <c r="JJ30" s="2"/>
      <c r="JK30" s="281"/>
      <c r="JL30" s="287"/>
      <c r="JM30" s="287"/>
      <c r="JN30" s="287"/>
      <c r="JO30" s="287"/>
      <c r="JP30" s="287"/>
    </row>
    <row r="31" spans="1:276" x14ac:dyDescent="0.25">
      <c r="A31" s="281"/>
      <c r="B31" s="281"/>
      <c r="C31" s="281"/>
      <c r="D31" s="281"/>
      <c r="E31" s="281"/>
      <c r="F31" s="281"/>
      <c r="G31" s="281"/>
      <c r="H31" s="281"/>
      <c r="I31" s="281"/>
      <c r="J31" s="281">
        <v>20000</v>
      </c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  <c r="BC31" s="281"/>
      <c r="BD31" s="281"/>
      <c r="BE31" s="281"/>
      <c r="BF31" s="281"/>
      <c r="BG31" s="281"/>
      <c r="BH31" s="281"/>
      <c r="BI31" s="281"/>
      <c r="BJ31" s="281"/>
      <c r="BK31" s="281"/>
      <c r="BL31" s="281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1"/>
      <c r="BX31" s="281"/>
      <c r="BY31" s="281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1"/>
      <c r="CK31" s="281"/>
      <c r="CL31" s="281"/>
      <c r="CM31" s="281"/>
      <c r="CN31" s="281"/>
      <c r="CO31" s="281"/>
      <c r="CP31" s="281"/>
      <c r="CQ31" s="281"/>
      <c r="CR31" s="281"/>
      <c r="CS31" s="281"/>
      <c r="CT31" s="281"/>
      <c r="CU31" s="281"/>
      <c r="CV31" s="281"/>
      <c r="CW31" s="281"/>
      <c r="CX31" s="281"/>
      <c r="CY31" s="281"/>
      <c r="CZ31" s="281"/>
      <c r="DA31" s="281"/>
      <c r="DB31" s="281"/>
      <c r="DC31" s="281"/>
      <c r="DD31" s="281"/>
      <c r="DE31" s="281"/>
      <c r="DF31" s="281"/>
      <c r="DG31" s="281"/>
      <c r="DH31" s="281"/>
      <c r="DI31" s="281"/>
      <c r="DJ31" s="281"/>
      <c r="DK31" s="281"/>
      <c r="DL31" s="281"/>
      <c r="DM31" s="281"/>
      <c r="DN31" s="281"/>
      <c r="DO31" s="281"/>
      <c r="DP31" s="281"/>
      <c r="DQ31" s="281"/>
      <c r="DR31" s="281"/>
      <c r="DS31" s="281"/>
      <c r="DT31" s="281"/>
      <c r="DU31" s="281"/>
      <c r="DV31" s="281"/>
      <c r="DW31" s="281"/>
      <c r="DX31" s="281"/>
      <c r="DY31" s="281"/>
      <c r="DZ31" s="281"/>
      <c r="EA31" s="281"/>
      <c r="EB31" s="281"/>
      <c r="EC31" s="281"/>
      <c r="ED31" s="281"/>
      <c r="EE31" s="281"/>
      <c r="EF31" s="281"/>
      <c r="EG31" s="281"/>
      <c r="EH31" s="281"/>
      <c r="EI31" s="281"/>
      <c r="EJ31" s="281"/>
      <c r="EK31" s="281"/>
      <c r="EL31" s="281"/>
      <c r="EM31" s="281"/>
      <c r="EN31" s="281"/>
      <c r="EO31" s="281"/>
      <c r="EP31" s="281"/>
      <c r="EQ31" s="281"/>
      <c r="ER31" s="281"/>
      <c r="ES31" s="281"/>
      <c r="ET31" s="281"/>
      <c r="EU31" s="281"/>
      <c r="EV31" s="281"/>
      <c r="EW31" s="281"/>
      <c r="EX31" s="281"/>
      <c r="EY31" s="281"/>
      <c r="EZ31" s="281"/>
      <c r="FA31" s="281"/>
      <c r="FB31" s="281"/>
      <c r="FC31" s="281"/>
      <c r="FD31" s="281"/>
      <c r="FE31" s="281"/>
      <c r="FF31" s="281"/>
      <c r="FG31" s="281"/>
      <c r="FH31" s="281"/>
      <c r="FI31" s="281"/>
      <c r="FJ31" s="281"/>
      <c r="FK31" s="281"/>
      <c r="FL31" s="281"/>
      <c r="FM31" s="281"/>
      <c r="FN31" s="281"/>
      <c r="FO31" s="281"/>
      <c r="FP31" s="281"/>
      <c r="FQ31" s="281"/>
      <c r="FR31" s="281"/>
      <c r="FS31" s="281"/>
      <c r="FT31" s="281"/>
      <c r="FU31" s="281"/>
      <c r="FV31" s="281"/>
      <c r="FW31" s="281"/>
      <c r="FX31" s="281"/>
      <c r="FY31" s="281"/>
      <c r="FZ31" s="281"/>
      <c r="GA31" s="281"/>
      <c r="GB31" s="281"/>
      <c r="GC31" s="281"/>
      <c r="GD31" s="281"/>
      <c r="GE31" s="281"/>
      <c r="GF31" s="281"/>
      <c r="GG31" s="281"/>
      <c r="GH31" s="281"/>
      <c r="GI31" s="281"/>
      <c r="GJ31" s="281"/>
      <c r="GK31" s="281"/>
      <c r="GL31" s="281"/>
      <c r="GM31" s="281"/>
      <c r="GN31" s="281"/>
      <c r="GO31" s="281"/>
      <c r="GP31" s="281"/>
      <c r="GQ31" s="281"/>
      <c r="GR31" s="281"/>
      <c r="GS31" s="281"/>
      <c r="GT31" s="281"/>
      <c r="GU31" s="281"/>
      <c r="GV31" s="281"/>
      <c r="GW31" s="281"/>
      <c r="GX31" s="281"/>
      <c r="GY31" s="281"/>
      <c r="GZ31" s="281"/>
      <c r="HA31" s="281"/>
      <c r="HB31" s="281"/>
      <c r="HC31" s="281"/>
      <c r="HD31" s="281"/>
      <c r="HE31" s="281"/>
      <c r="HF31" s="281"/>
      <c r="HG31" s="281"/>
      <c r="HH31" s="281"/>
      <c r="HI31" s="281"/>
      <c r="HJ31" s="281"/>
      <c r="HK31" s="281"/>
      <c r="HL31" s="281"/>
      <c r="HM31" s="281"/>
      <c r="HN31" s="281"/>
      <c r="HO31" s="281"/>
      <c r="HP31" s="281"/>
      <c r="HQ31" s="281"/>
      <c r="HR31" s="281"/>
      <c r="HS31" s="281"/>
      <c r="HT31" s="281"/>
      <c r="HU31" s="281"/>
      <c r="HV31" s="281"/>
      <c r="HW31" s="281"/>
      <c r="HX31" s="281"/>
      <c r="HY31" s="281"/>
      <c r="HZ31" s="281"/>
      <c r="IA31" s="281"/>
      <c r="IB31" s="281"/>
      <c r="IC31" s="281"/>
      <c r="ID31" s="281"/>
      <c r="IE31" s="281"/>
      <c r="IF31" s="281"/>
      <c r="IG31" s="281"/>
      <c r="IH31" s="281"/>
      <c r="II31" s="281"/>
      <c r="IJ31" s="281"/>
      <c r="IK31" s="281"/>
      <c r="IL31" s="281"/>
      <c r="IM31" s="281"/>
      <c r="IN31" s="281"/>
      <c r="IO31" s="281"/>
      <c r="IP31" s="281"/>
      <c r="IQ31" s="281"/>
      <c r="IR31" s="281"/>
      <c r="IS31" s="281"/>
      <c r="IT31" s="281"/>
      <c r="IU31" s="281"/>
      <c r="IV31" s="281"/>
      <c r="IW31" s="281"/>
      <c r="IX31" s="281"/>
      <c r="IY31" s="281"/>
      <c r="IZ31" s="281"/>
      <c r="JA31" s="281"/>
      <c r="JB31" s="281"/>
      <c r="JC31" s="281"/>
      <c r="JD31" s="281"/>
      <c r="JE31" s="281"/>
      <c r="JF31" s="281"/>
      <c r="JG31" s="281"/>
      <c r="JH31" s="281"/>
      <c r="JI31" s="248">
        <f t="shared" si="0"/>
        <v>20000</v>
      </c>
      <c r="JJ31" s="2"/>
      <c r="JK31" s="281"/>
      <c r="JL31" s="287"/>
      <c r="JM31" s="287"/>
      <c r="JN31" s="287"/>
      <c r="JO31" s="287"/>
      <c r="JP31" s="287"/>
    </row>
    <row r="32" spans="1:276" x14ac:dyDescent="0.25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  <c r="BB32" s="281"/>
      <c r="BC32" s="281"/>
      <c r="BD32" s="281"/>
      <c r="BE32" s="281"/>
      <c r="BF32" s="281"/>
      <c r="BG32" s="281"/>
      <c r="BH32" s="281"/>
      <c r="BI32" s="281"/>
      <c r="BJ32" s="281"/>
      <c r="BK32" s="281"/>
      <c r="BL32" s="281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1"/>
      <c r="BX32" s="281"/>
      <c r="BY32" s="281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1"/>
      <c r="CK32" s="281"/>
      <c r="CL32" s="281"/>
      <c r="CM32" s="281"/>
      <c r="CN32" s="281"/>
      <c r="CO32" s="281"/>
      <c r="CP32" s="281"/>
      <c r="CQ32" s="281"/>
      <c r="CR32" s="281"/>
      <c r="CS32" s="281"/>
      <c r="CT32" s="281"/>
      <c r="CU32" s="281"/>
      <c r="CV32" s="281"/>
      <c r="CW32" s="281"/>
      <c r="CX32" s="281"/>
      <c r="CY32" s="281"/>
      <c r="CZ32" s="281"/>
      <c r="DA32" s="281"/>
      <c r="DB32" s="281"/>
      <c r="DC32" s="281"/>
      <c r="DD32" s="281"/>
      <c r="DE32" s="281"/>
      <c r="DF32" s="281"/>
      <c r="DG32" s="281"/>
      <c r="DH32" s="281"/>
      <c r="DI32" s="281"/>
      <c r="DJ32" s="281"/>
      <c r="DK32" s="281"/>
      <c r="DL32" s="281"/>
      <c r="DM32" s="281"/>
      <c r="DN32" s="281"/>
      <c r="DO32" s="281"/>
      <c r="DP32" s="281"/>
      <c r="DQ32" s="281"/>
      <c r="DR32" s="281"/>
      <c r="DS32" s="281"/>
      <c r="DT32" s="281"/>
      <c r="DU32" s="281"/>
      <c r="DV32" s="281"/>
      <c r="DW32" s="281"/>
      <c r="DX32" s="281"/>
      <c r="DY32" s="281"/>
      <c r="DZ32" s="281"/>
      <c r="EA32" s="281"/>
      <c r="EB32" s="281"/>
      <c r="EC32" s="281"/>
      <c r="ED32" s="281"/>
      <c r="EE32" s="281"/>
      <c r="EF32" s="281"/>
      <c r="EG32" s="281"/>
      <c r="EH32" s="281"/>
      <c r="EI32" s="281"/>
      <c r="EJ32" s="281"/>
      <c r="EK32" s="281"/>
      <c r="EL32" s="281"/>
      <c r="EM32" s="281"/>
      <c r="EN32" s="281"/>
      <c r="EO32" s="281"/>
      <c r="EP32" s="281"/>
      <c r="EQ32" s="281"/>
      <c r="ER32" s="281"/>
      <c r="ES32" s="281"/>
      <c r="ET32" s="281"/>
      <c r="EU32" s="281"/>
      <c r="EV32" s="281"/>
      <c r="EW32" s="281"/>
      <c r="EX32" s="281"/>
      <c r="EY32" s="281"/>
      <c r="EZ32" s="281"/>
      <c r="FA32" s="281"/>
      <c r="FB32" s="281"/>
      <c r="FC32" s="281"/>
      <c r="FD32" s="281"/>
      <c r="FE32" s="281"/>
      <c r="FF32" s="281"/>
      <c r="FG32" s="281"/>
      <c r="FH32" s="281"/>
      <c r="FI32" s="281"/>
      <c r="FJ32" s="281">
        <v>300000</v>
      </c>
      <c r="FK32" s="281"/>
      <c r="FL32" s="281"/>
      <c r="FM32" s="281"/>
      <c r="FN32" s="281"/>
      <c r="FO32" s="281"/>
      <c r="FP32" s="281"/>
      <c r="FQ32" s="281"/>
      <c r="FR32" s="281"/>
      <c r="FS32" s="281"/>
      <c r="FT32" s="281"/>
      <c r="FU32" s="281"/>
      <c r="FV32" s="281"/>
      <c r="FW32" s="281"/>
      <c r="FX32" s="281"/>
      <c r="FY32" s="281"/>
      <c r="FZ32" s="281"/>
      <c r="GA32" s="281"/>
      <c r="GB32" s="281"/>
      <c r="GC32" s="281"/>
      <c r="GD32" s="281"/>
      <c r="GE32" s="281"/>
      <c r="GF32" s="281"/>
      <c r="GG32" s="281"/>
      <c r="GH32" s="281"/>
      <c r="GI32" s="281"/>
      <c r="GJ32" s="281"/>
      <c r="GK32" s="281"/>
      <c r="GL32" s="281"/>
      <c r="GM32" s="281"/>
      <c r="GN32" s="281"/>
      <c r="GO32" s="281"/>
      <c r="GP32" s="281"/>
      <c r="GQ32" s="281"/>
      <c r="GR32" s="281"/>
      <c r="GS32" s="281"/>
      <c r="GT32" s="281"/>
      <c r="GU32" s="281"/>
      <c r="GV32" s="281"/>
      <c r="GW32" s="281"/>
      <c r="GX32" s="281"/>
      <c r="GY32" s="281"/>
      <c r="GZ32" s="281"/>
      <c r="HA32" s="281"/>
      <c r="HB32" s="281"/>
      <c r="HC32" s="281"/>
      <c r="HD32" s="281"/>
      <c r="HE32" s="281"/>
      <c r="HF32" s="281"/>
      <c r="HG32" s="281"/>
      <c r="HH32" s="281"/>
      <c r="HI32" s="281"/>
      <c r="HJ32" s="281"/>
      <c r="HK32" s="281"/>
      <c r="HL32" s="281"/>
      <c r="HM32" s="281"/>
      <c r="HN32" s="281"/>
      <c r="HO32" s="281"/>
      <c r="HP32" s="281"/>
      <c r="HQ32" s="281"/>
      <c r="HR32" s="281"/>
      <c r="HS32" s="281"/>
      <c r="HT32" s="281"/>
      <c r="HU32" s="281"/>
      <c r="HV32" s="281"/>
      <c r="HW32" s="281"/>
      <c r="HX32" s="281"/>
      <c r="HY32" s="281"/>
      <c r="HZ32" s="281"/>
      <c r="IA32" s="281"/>
      <c r="IB32" s="281"/>
      <c r="IC32" s="281"/>
      <c r="ID32" s="281"/>
      <c r="IE32" s="281"/>
      <c r="IF32" s="281"/>
      <c r="IG32" s="281"/>
      <c r="IH32" s="281"/>
      <c r="II32" s="281"/>
      <c r="IJ32" s="281"/>
      <c r="IK32" s="281"/>
      <c r="IL32" s="281"/>
      <c r="IM32" s="281"/>
      <c r="IN32" s="281"/>
      <c r="IO32" s="281"/>
      <c r="IP32" s="281"/>
      <c r="IQ32" s="281"/>
      <c r="IR32" s="281"/>
      <c r="IS32" s="281"/>
      <c r="IT32" s="281"/>
      <c r="IU32" s="281"/>
      <c r="IV32" s="281"/>
      <c r="IW32" s="281"/>
      <c r="IX32" s="281"/>
      <c r="IY32" s="281"/>
      <c r="IZ32" s="281"/>
      <c r="JA32" s="281"/>
      <c r="JB32" s="281"/>
      <c r="JC32" s="281"/>
      <c r="JD32" s="281"/>
      <c r="JE32" s="281"/>
      <c r="JF32" s="281"/>
      <c r="JG32" s="281"/>
      <c r="JH32" s="281"/>
      <c r="JI32" s="248">
        <f t="shared" si="0"/>
        <v>300000</v>
      </c>
      <c r="JJ32" s="2"/>
      <c r="JK32" s="281"/>
      <c r="JL32" s="287"/>
      <c r="JM32" s="287"/>
      <c r="JN32" s="287"/>
      <c r="JO32" s="287"/>
      <c r="JP32" s="287"/>
    </row>
    <row r="33" spans="1:276" x14ac:dyDescent="0.25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1"/>
      <c r="BC33" s="281"/>
      <c r="BD33" s="281"/>
      <c r="BE33" s="281"/>
      <c r="BF33" s="281"/>
      <c r="BG33" s="281"/>
      <c r="BH33" s="281"/>
      <c r="BI33" s="281"/>
      <c r="BJ33" s="281"/>
      <c r="BK33" s="281"/>
      <c r="BL33" s="281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1"/>
      <c r="CK33" s="281"/>
      <c r="CL33" s="281">
        <v>108050</v>
      </c>
      <c r="CM33" s="281"/>
      <c r="CN33" s="281"/>
      <c r="CO33" s="281"/>
      <c r="CP33" s="281"/>
      <c r="CQ33" s="281"/>
      <c r="CR33" s="281"/>
      <c r="CS33" s="281"/>
      <c r="CT33" s="281"/>
      <c r="CU33" s="281"/>
      <c r="CV33" s="281"/>
      <c r="CW33" s="281"/>
      <c r="CX33" s="281"/>
      <c r="CY33" s="281"/>
      <c r="CZ33" s="281"/>
      <c r="DA33" s="281"/>
      <c r="DB33" s="281"/>
      <c r="DC33" s="281"/>
      <c r="DD33" s="281"/>
      <c r="DE33" s="281"/>
      <c r="DF33" s="281"/>
      <c r="DG33" s="281"/>
      <c r="DH33" s="281"/>
      <c r="DI33" s="281"/>
      <c r="DJ33" s="281"/>
      <c r="DK33" s="281"/>
      <c r="DL33" s="281"/>
      <c r="DM33" s="281"/>
      <c r="DN33" s="281"/>
      <c r="DO33" s="281"/>
      <c r="DP33" s="281"/>
      <c r="DQ33" s="281"/>
      <c r="DR33" s="281"/>
      <c r="DS33" s="281"/>
      <c r="DT33" s="281"/>
      <c r="DU33" s="281"/>
      <c r="DV33" s="281"/>
      <c r="DW33" s="281"/>
      <c r="DX33" s="281"/>
      <c r="DY33" s="281"/>
      <c r="DZ33" s="281"/>
      <c r="EA33" s="281"/>
      <c r="EB33" s="281"/>
      <c r="EC33" s="281"/>
      <c r="ED33" s="281"/>
      <c r="EE33" s="281"/>
      <c r="EF33" s="281"/>
      <c r="EG33" s="281"/>
      <c r="EH33" s="281"/>
      <c r="EI33" s="281"/>
      <c r="EJ33" s="281"/>
      <c r="EK33" s="281"/>
      <c r="EL33" s="281"/>
      <c r="EM33" s="281"/>
      <c r="EN33" s="281"/>
      <c r="EO33" s="281"/>
      <c r="EP33" s="281"/>
      <c r="EQ33" s="281"/>
      <c r="ER33" s="281"/>
      <c r="ES33" s="281"/>
      <c r="ET33" s="281"/>
      <c r="EU33" s="281"/>
      <c r="EV33" s="281"/>
      <c r="EW33" s="281"/>
      <c r="EX33" s="281"/>
      <c r="EY33" s="281"/>
      <c r="EZ33" s="281"/>
      <c r="FA33" s="281"/>
      <c r="FB33" s="281"/>
      <c r="FC33" s="281"/>
      <c r="FD33" s="281"/>
      <c r="FE33" s="281"/>
      <c r="FF33" s="281"/>
      <c r="FG33" s="281"/>
      <c r="FH33" s="281"/>
      <c r="FI33" s="281"/>
      <c r="FJ33" s="281"/>
      <c r="FK33" s="281"/>
      <c r="FL33" s="281"/>
      <c r="FM33" s="281"/>
      <c r="FN33" s="281"/>
      <c r="FO33" s="281"/>
      <c r="FP33" s="281"/>
      <c r="FQ33" s="281"/>
      <c r="FR33" s="281"/>
      <c r="FS33" s="281"/>
      <c r="FT33" s="281"/>
      <c r="FU33" s="281"/>
      <c r="FV33" s="281"/>
      <c r="FW33" s="281"/>
      <c r="FX33" s="281"/>
      <c r="FY33" s="281"/>
      <c r="FZ33" s="281"/>
      <c r="GA33" s="281"/>
      <c r="GB33" s="281"/>
      <c r="GC33" s="281"/>
      <c r="GD33" s="281"/>
      <c r="GE33" s="281"/>
      <c r="GF33" s="281"/>
      <c r="GG33" s="281"/>
      <c r="GH33" s="281"/>
      <c r="GI33" s="281"/>
      <c r="GJ33" s="281"/>
      <c r="GK33" s="281"/>
      <c r="GL33" s="281"/>
      <c r="GM33" s="281"/>
      <c r="GN33" s="281"/>
      <c r="GO33" s="281"/>
      <c r="GP33" s="281"/>
      <c r="GQ33" s="281"/>
      <c r="GR33" s="281"/>
      <c r="GS33" s="281"/>
      <c r="GT33" s="281"/>
      <c r="GU33" s="281"/>
      <c r="GV33" s="281"/>
      <c r="GW33" s="281"/>
      <c r="GX33" s="281"/>
      <c r="GY33" s="281"/>
      <c r="GZ33" s="281"/>
      <c r="HA33" s="281"/>
      <c r="HB33" s="281"/>
      <c r="HC33" s="281"/>
      <c r="HD33" s="281"/>
      <c r="HE33" s="281"/>
      <c r="HF33" s="281"/>
      <c r="HG33" s="281"/>
      <c r="HH33" s="281"/>
      <c r="HI33" s="281"/>
      <c r="HJ33" s="281"/>
      <c r="HK33" s="281"/>
      <c r="HL33" s="281"/>
      <c r="HM33" s="281"/>
      <c r="HN33" s="281"/>
      <c r="HO33" s="281"/>
      <c r="HP33" s="281"/>
      <c r="HQ33" s="281"/>
      <c r="HR33" s="281"/>
      <c r="HS33" s="281"/>
      <c r="HT33" s="281"/>
      <c r="HU33" s="281"/>
      <c r="HV33" s="281"/>
      <c r="HW33" s="281"/>
      <c r="HX33" s="281"/>
      <c r="HY33" s="281"/>
      <c r="HZ33" s="281"/>
      <c r="IA33" s="281"/>
      <c r="IB33" s="281"/>
      <c r="IC33" s="281"/>
      <c r="ID33" s="281"/>
      <c r="IE33" s="281"/>
      <c r="IF33" s="281"/>
      <c r="IG33" s="281"/>
      <c r="IH33" s="281"/>
      <c r="II33" s="281"/>
      <c r="IJ33" s="281"/>
      <c r="IK33" s="281"/>
      <c r="IL33" s="281"/>
      <c r="IM33" s="281"/>
      <c r="IN33" s="281"/>
      <c r="IO33" s="281"/>
      <c r="IP33" s="281"/>
      <c r="IQ33" s="281"/>
      <c r="IR33" s="281"/>
      <c r="IS33" s="281"/>
      <c r="IT33" s="281"/>
      <c r="IU33" s="281"/>
      <c r="IV33" s="281"/>
      <c r="IW33" s="281"/>
      <c r="IX33" s="281"/>
      <c r="IY33" s="281"/>
      <c r="IZ33" s="281"/>
      <c r="JA33" s="281"/>
      <c r="JB33" s="281"/>
      <c r="JC33" s="281"/>
      <c r="JD33" s="281"/>
      <c r="JE33" s="281"/>
      <c r="JF33" s="281"/>
      <c r="JG33" s="281"/>
      <c r="JH33" s="281"/>
      <c r="JI33" s="248">
        <f t="shared" si="0"/>
        <v>108050</v>
      </c>
      <c r="JJ33" s="2"/>
      <c r="JK33" s="281"/>
      <c r="JL33" s="287"/>
      <c r="JM33" s="287"/>
      <c r="JN33" s="287"/>
      <c r="JO33" s="287"/>
      <c r="JP33" s="287"/>
    </row>
    <row r="34" spans="1:276" x14ac:dyDescent="0.25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1"/>
      <c r="AW34" s="281"/>
      <c r="AX34" s="281"/>
      <c r="AY34" s="281"/>
      <c r="AZ34" s="281"/>
      <c r="BA34" s="281"/>
      <c r="BB34" s="281"/>
      <c r="BC34" s="281"/>
      <c r="BD34" s="281"/>
      <c r="BE34" s="281"/>
      <c r="BF34" s="281"/>
      <c r="BG34" s="281"/>
      <c r="BH34" s="281"/>
      <c r="BI34" s="281"/>
      <c r="BJ34" s="281"/>
      <c r="BK34" s="281"/>
      <c r="BL34" s="281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1"/>
      <c r="BX34" s="281"/>
      <c r="BY34" s="281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1"/>
      <c r="CK34" s="281"/>
      <c r="CL34" s="281"/>
      <c r="CM34" s="281"/>
      <c r="CN34" s="281"/>
      <c r="CO34" s="281"/>
      <c r="CP34" s="281"/>
      <c r="CQ34" s="281"/>
      <c r="CR34" s="281"/>
      <c r="CS34" s="281"/>
      <c r="CT34" s="281"/>
      <c r="CU34" s="281"/>
      <c r="CV34" s="281"/>
      <c r="CW34" s="281"/>
      <c r="CX34" s="281"/>
      <c r="CY34" s="281"/>
      <c r="CZ34" s="281"/>
      <c r="DA34" s="281"/>
      <c r="DB34" s="281"/>
      <c r="DC34" s="281"/>
      <c r="DD34" s="281"/>
      <c r="DE34" s="281"/>
      <c r="DF34" s="281"/>
      <c r="DG34" s="281"/>
      <c r="DH34" s="281"/>
      <c r="DI34" s="281"/>
      <c r="DJ34" s="281"/>
      <c r="DK34" s="281"/>
      <c r="DL34" s="281"/>
      <c r="DM34" s="281"/>
      <c r="DN34" s="281"/>
      <c r="DO34" s="281"/>
      <c r="DP34" s="281"/>
      <c r="DQ34" s="281"/>
      <c r="DR34" s="281"/>
      <c r="DS34" s="281"/>
      <c r="DT34" s="281"/>
      <c r="DU34" s="281"/>
      <c r="DV34" s="281"/>
      <c r="DW34" s="281"/>
      <c r="DX34" s="281"/>
      <c r="DY34" s="281"/>
      <c r="DZ34" s="281"/>
      <c r="EA34" s="281"/>
      <c r="EB34" s="281"/>
      <c r="EC34" s="281"/>
      <c r="ED34" s="281"/>
      <c r="EE34" s="281"/>
      <c r="EF34" s="281"/>
      <c r="EG34" s="281"/>
      <c r="EH34" s="281"/>
      <c r="EI34" s="281"/>
      <c r="EJ34" s="281"/>
      <c r="EK34" s="281"/>
      <c r="EL34" s="281"/>
      <c r="EM34" s="281"/>
      <c r="EN34" s="281"/>
      <c r="EO34" s="281"/>
      <c r="EP34" s="281"/>
      <c r="EQ34" s="281"/>
      <c r="ER34" s="281"/>
      <c r="ES34" s="281"/>
      <c r="ET34" s="281"/>
      <c r="EU34" s="281"/>
      <c r="EV34" s="281"/>
      <c r="EW34" s="281"/>
      <c r="EX34" s="281"/>
      <c r="EY34" s="281"/>
      <c r="EZ34" s="281"/>
      <c r="FA34" s="281"/>
      <c r="FB34" s="281"/>
      <c r="FC34" s="281"/>
      <c r="FD34" s="281"/>
      <c r="FE34" s="281"/>
      <c r="FF34" s="281"/>
      <c r="FG34" s="281"/>
      <c r="FH34" s="281"/>
      <c r="FI34" s="281"/>
      <c r="FJ34" s="281">
        <v>18000</v>
      </c>
      <c r="FK34" s="281"/>
      <c r="FL34" s="281"/>
      <c r="FM34" s="281"/>
      <c r="FN34" s="281"/>
      <c r="FO34" s="281"/>
      <c r="FP34" s="281"/>
      <c r="FQ34" s="281"/>
      <c r="FR34" s="281"/>
      <c r="FS34" s="281"/>
      <c r="FT34" s="281">
        <v>15375</v>
      </c>
      <c r="FU34" s="281"/>
      <c r="FV34" s="281"/>
      <c r="FW34" s="281"/>
      <c r="FX34" s="281"/>
      <c r="FY34" s="281"/>
      <c r="FZ34" s="281"/>
      <c r="GA34" s="281"/>
      <c r="GB34" s="281"/>
      <c r="GC34" s="281"/>
      <c r="GD34" s="281"/>
      <c r="GE34" s="281"/>
      <c r="GF34" s="281"/>
      <c r="GG34" s="281"/>
      <c r="GH34" s="281">
        <v>5400</v>
      </c>
      <c r="GI34" s="281"/>
      <c r="GJ34" s="281"/>
      <c r="GK34" s="281"/>
      <c r="GL34" s="281"/>
      <c r="GM34" s="281"/>
      <c r="GN34" s="281"/>
      <c r="GO34" s="281"/>
      <c r="GP34" s="281"/>
      <c r="GQ34" s="281">
        <v>11800</v>
      </c>
      <c r="GR34" s="281">
        <v>2879.2</v>
      </c>
      <c r="GS34" s="281"/>
      <c r="GT34" s="281"/>
      <c r="GU34" s="281"/>
      <c r="GV34" s="281"/>
      <c r="GW34" s="281"/>
      <c r="GX34" s="281"/>
      <c r="GY34" s="281"/>
      <c r="GZ34" s="281"/>
      <c r="HA34" s="281"/>
      <c r="HB34" s="281"/>
      <c r="HC34" s="281"/>
      <c r="HD34" s="281"/>
      <c r="HE34" s="281"/>
      <c r="HF34" s="281"/>
      <c r="HG34" s="281"/>
      <c r="HH34" s="281"/>
      <c r="HI34" s="281"/>
      <c r="HJ34" s="281"/>
      <c r="HK34" s="281"/>
      <c r="HL34" s="281"/>
      <c r="HM34" s="281"/>
      <c r="HN34" s="281"/>
      <c r="HO34" s="281"/>
      <c r="HP34" s="281"/>
      <c r="HQ34" s="281"/>
      <c r="HR34" s="281"/>
      <c r="HS34" s="281"/>
      <c r="HT34" s="281"/>
      <c r="HU34" s="281"/>
      <c r="HV34" s="281"/>
      <c r="HW34" s="281"/>
      <c r="HX34" s="281"/>
      <c r="HY34" s="281"/>
      <c r="HZ34" s="281"/>
      <c r="IA34" s="281"/>
      <c r="IB34" s="281"/>
      <c r="IC34" s="281"/>
      <c r="ID34" s="281"/>
      <c r="IE34" s="281"/>
      <c r="IF34" s="281"/>
      <c r="IG34" s="281"/>
      <c r="IH34" s="281"/>
      <c r="II34" s="281"/>
      <c r="IJ34" s="281"/>
      <c r="IK34" s="281"/>
      <c r="IL34" s="281"/>
      <c r="IM34" s="281"/>
      <c r="IN34" s="281"/>
      <c r="IO34" s="281"/>
      <c r="IP34" s="281"/>
      <c r="IQ34" s="281"/>
      <c r="IR34" s="281"/>
      <c r="IS34" s="281"/>
      <c r="IT34" s="281"/>
      <c r="IU34" s="281"/>
      <c r="IV34" s="281"/>
      <c r="IW34" s="281"/>
      <c r="IX34" s="281"/>
      <c r="IY34" s="281"/>
      <c r="IZ34" s="281"/>
      <c r="JA34" s="281"/>
      <c r="JB34" s="281"/>
      <c r="JC34" s="281"/>
      <c r="JD34" s="281"/>
      <c r="JE34" s="281"/>
      <c r="JF34" s="281"/>
      <c r="JG34" s="281"/>
      <c r="JH34" s="281"/>
      <c r="JI34" s="248">
        <f t="shared" si="0"/>
        <v>53454.2</v>
      </c>
      <c r="JJ34" s="2"/>
      <c r="JK34" s="281"/>
      <c r="JL34" s="287"/>
      <c r="JM34" s="287"/>
      <c r="JN34" s="287"/>
      <c r="JO34" s="287"/>
      <c r="JP34" s="287"/>
    </row>
    <row r="35" spans="1:276" x14ac:dyDescent="0.25">
      <c r="A35" s="281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1"/>
      <c r="AW35" s="281"/>
      <c r="AX35" s="281"/>
      <c r="AY35" s="281"/>
      <c r="AZ35" s="281"/>
      <c r="BA35" s="281"/>
      <c r="BB35" s="281"/>
      <c r="BC35" s="281"/>
      <c r="BD35" s="281"/>
      <c r="BE35" s="281"/>
      <c r="BF35" s="281"/>
      <c r="BG35" s="281"/>
      <c r="BH35" s="281"/>
      <c r="BI35" s="281"/>
      <c r="BJ35" s="281"/>
      <c r="BK35" s="281"/>
      <c r="BL35" s="281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1"/>
      <c r="BX35" s="281"/>
      <c r="BY35" s="281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1"/>
      <c r="CK35" s="281"/>
      <c r="CL35" s="281"/>
      <c r="CM35" s="281"/>
      <c r="CN35" s="281"/>
      <c r="CO35" s="281"/>
      <c r="CP35" s="281"/>
      <c r="CQ35" s="281"/>
      <c r="CR35" s="281"/>
      <c r="CS35" s="281"/>
      <c r="CT35" s="281"/>
      <c r="CU35" s="281"/>
      <c r="CV35" s="281"/>
      <c r="CW35" s="281"/>
      <c r="CX35" s="281"/>
      <c r="CY35" s="281"/>
      <c r="CZ35" s="281"/>
      <c r="DA35" s="281"/>
      <c r="DB35" s="281"/>
      <c r="DC35" s="281"/>
      <c r="DD35" s="281"/>
      <c r="DE35" s="281"/>
      <c r="DF35" s="281"/>
      <c r="DG35" s="281"/>
      <c r="DH35" s="281"/>
      <c r="DI35" s="281"/>
      <c r="DJ35" s="281"/>
      <c r="DK35" s="281"/>
      <c r="DL35" s="281"/>
      <c r="DM35" s="281"/>
      <c r="DN35" s="281"/>
      <c r="DO35" s="281"/>
      <c r="DP35" s="281"/>
      <c r="DQ35" s="281"/>
      <c r="DR35" s="281"/>
      <c r="DS35" s="281"/>
      <c r="DT35" s="281"/>
      <c r="DU35" s="281"/>
      <c r="DV35" s="281"/>
      <c r="DW35" s="281"/>
      <c r="DX35" s="281"/>
      <c r="DY35" s="281"/>
      <c r="DZ35" s="281"/>
      <c r="EA35" s="281"/>
      <c r="EB35" s="281"/>
      <c r="EC35" s="281"/>
      <c r="ED35" s="281"/>
      <c r="EE35" s="281"/>
      <c r="EF35" s="281"/>
      <c r="EG35" s="281"/>
      <c r="EH35" s="281"/>
      <c r="EI35" s="281"/>
      <c r="EJ35" s="281"/>
      <c r="EK35" s="281"/>
      <c r="EL35" s="281"/>
      <c r="EM35" s="281"/>
      <c r="EN35" s="281"/>
      <c r="EO35" s="281"/>
      <c r="EP35" s="281"/>
      <c r="EQ35" s="281"/>
      <c r="ER35" s="281"/>
      <c r="ES35" s="281"/>
      <c r="ET35" s="281"/>
      <c r="EU35" s="281"/>
      <c r="EV35" s="281"/>
      <c r="EW35" s="281"/>
      <c r="EX35" s="281"/>
      <c r="EY35" s="281"/>
      <c r="EZ35" s="281"/>
      <c r="FA35" s="281"/>
      <c r="FB35" s="281"/>
      <c r="FC35" s="281"/>
      <c r="FD35" s="281"/>
      <c r="FE35" s="281"/>
      <c r="FF35" s="281"/>
      <c r="FG35" s="281"/>
      <c r="FH35" s="281"/>
      <c r="FI35" s="281"/>
      <c r="FJ35" s="281"/>
      <c r="FK35" s="281"/>
      <c r="FL35" s="281"/>
      <c r="FM35" s="281"/>
      <c r="FN35" s="281"/>
      <c r="FO35" s="281"/>
      <c r="FP35" s="281"/>
      <c r="FQ35" s="281"/>
      <c r="FR35" s="281"/>
      <c r="FS35" s="281"/>
      <c r="FT35" s="281">
        <v>42480</v>
      </c>
      <c r="FU35" s="281"/>
      <c r="FV35" s="281"/>
      <c r="FW35" s="281"/>
      <c r="FX35" s="281"/>
      <c r="FY35" s="281"/>
      <c r="FZ35" s="281"/>
      <c r="GA35" s="281"/>
      <c r="GB35" s="281"/>
      <c r="GC35" s="281"/>
      <c r="GD35" s="281"/>
      <c r="GE35" s="281"/>
      <c r="GF35" s="281"/>
      <c r="GG35" s="281"/>
      <c r="GH35" s="281"/>
      <c r="GI35" s="281"/>
      <c r="GJ35" s="281"/>
      <c r="GK35" s="281"/>
      <c r="GL35" s="281"/>
      <c r="GM35" s="281"/>
      <c r="GN35" s="281"/>
      <c r="GO35" s="281"/>
      <c r="GP35" s="281"/>
      <c r="GQ35" s="281"/>
      <c r="GR35" s="281"/>
      <c r="GS35" s="281"/>
      <c r="GT35" s="281"/>
      <c r="GU35" s="281"/>
      <c r="GV35" s="281"/>
      <c r="GW35" s="281"/>
      <c r="GX35" s="281"/>
      <c r="GY35" s="281"/>
      <c r="GZ35" s="281"/>
      <c r="HA35" s="281"/>
      <c r="HB35" s="281"/>
      <c r="HC35" s="281"/>
      <c r="HD35" s="281"/>
      <c r="HE35" s="281"/>
      <c r="HF35" s="281"/>
      <c r="HG35" s="281"/>
      <c r="HH35" s="281"/>
      <c r="HI35" s="281"/>
      <c r="HJ35" s="281"/>
      <c r="HK35" s="281"/>
      <c r="HL35" s="281"/>
      <c r="HM35" s="281"/>
      <c r="HN35" s="281"/>
      <c r="HO35" s="281"/>
      <c r="HP35" s="281"/>
      <c r="HQ35" s="281"/>
      <c r="HR35" s="281"/>
      <c r="HS35" s="281"/>
      <c r="HT35" s="281"/>
      <c r="HU35" s="281"/>
      <c r="HV35" s="281"/>
      <c r="HW35" s="281"/>
      <c r="HX35" s="281"/>
      <c r="HY35" s="281"/>
      <c r="HZ35" s="281"/>
      <c r="IA35" s="281"/>
      <c r="IB35" s="281"/>
      <c r="IC35" s="281"/>
      <c r="ID35" s="281"/>
      <c r="IE35" s="281"/>
      <c r="IF35" s="281"/>
      <c r="IG35" s="281"/>
      <c r="IH35" s="281"/>
      <c r="II35" s="281"/>
      <c r="IJ35" s="281"/>
      <c r="IK35" s="281"/>
      <c r="IL35" s="281"/>
      <c r="IM35" s="281"/>
      <c r="IN35" s="281"/>
      <c r="IO35" s="281"/>
      <c r="IP35" s="281"/>
      <c r="IQ35" s="281"/>
      <c r="IR35" s="281"/>
      <c r="IS35" s="281"/>
      <c r="IT35" s="281"/>
      <c r="IU35" s="281"/>
      <c r="IV35" s="281"/>
      <c r="IW35" s="281"/>
      <c r="IX35" s="281"/>
      <c r="IY35" s="281"/>
      <c r="IZ35" s="281"/>
      <c r="JA35" s="281"/>
      <c r="JB35" s="281"/>
      <c r="JC35" s="281"/>
      <c r="JD35" s="281"/>
      <c r="JE35" s="281"/>
      <c r="JF35" s="281"/>
      <c r="JG35" s="281"/>
      <c r="JH35" s="281"/>
      <c r="JI35" s="248">
        <f t="shared" si="0"/>
        <v>42480</v>
      </c>
      <c r="JJ35" s="2"/>
      <c r="JK35" s="281"/>
      <c r="JL35" s="287"/>
      <c r="JM35" s="287"/>
      <c r="JN35" s="287"/>
      <c r="JO35" s="287"/>
      <c r="JP35" s="287"/>
    </row>
    <row r="36" spans="1:276" x14ac:dyDescent="0.25">
      <c r="A36" s="281">
        <v>20000</v>
      </c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1"/>
      <c r="AW36" s="281"/>
      <c r="AX36" s="281"/>
      <c r="AY36" s="281"/>
      <c r="AZ36" s="281"/>
      <c r="BA36" s="281"/>
      <c r="BB36" s="281"/>
      <c r="BC36" s="281"/>
      <c r="BD36" s="281"/>
      <c r="BE36" s="281"/>
      <c r="BF36" s="281"/>
      <c r="BG36" s="281"/>
      <c r="BH36" s="281"/>
      <c r="BI36" s="281"/>
      <c r="BJ36" s="281"/>
      <c r="BK36" s="281"/>
      <c r="BL36" s="281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1"/>
      <c r="BX36" s="281"/>
      <c r="BY36" s="281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1"/>
      <c r="CK36" s="281"/>
      <c r="CL36" s="281"/>
      <c r="CM36" s="281"/>
      <c r="CN36" s="281"/>
      <c r="CO36" s="281"/>
      <c r="CP36" s="281"/>
      <c r="CQ36" s="281"/>
      <c r="CR36" s="281"/>
      <c r="CS36" s="281"/>
      <c r="CT36" s="281"/>
      <c r="CU36" s="281"/>
      <c r="CV36" s="281"/>
      <c r="CW36" s="281"/>
      <c r="CX36" s="281"/>
      <c r="CY36" s="281"/>
      <c r="CZ36" s="281"/>
      <c r="DA36" s="281"/>
      <c r="DB36" s="281"/>
      <c r="DC36" s="281"/>
      <c r="DD36" s="281"/>
      <c r="DE36" s="281"/>
      <c r="DF36" s="281"/>
      <c r="DG36" s="281"/>
      <c r="DH36" s="281"/>
      <c r="DI36" s="281"/>
      <c r="DJ36" s="281"/>
      <c r="DK36" s="281"/>
      <c r="DL36" s="281"/>
      <c r="DM36" s="281"/>
      <c r="DN36" s="281"/>
      <c r="DO36" s="281"/>
      <c r="DP36" s="281"/>
      <c r="DQ36" s="281"/>
      <c r="DR36" s="281"/>
      <c r="DS36" s="281"/>
      <c r="DT36" s="281"/>
      <c r="DU36" s="281"/>
      <c r="DV36" s="281"/>
      <c r="DW36" s="281"/>
      <c r="DX36" s="281"/>
      <c r="DY36" s="281"/>
      <c r="DZ36" s="281"/>
      <c r="EA36" s="281"/>
      <c r="EB36" s="281"/>
      <c r="EC36" s="281"/>
      <c r="ED36" s="281"/>
      <c r="EE36" s="281"/>
      <c r="EF36" s="281"/>
      <c r="EG36" s="281"/>
      <c r="EH36" s="281"/>
      <c r="EI36" s="281"/>
      <c r="EJ36" s="281"/>
      <c r="EK36" s="281"/>
      <c r="EL36" s="281"/>
      <c r="EM36" s="281"/>
      <c r="EN36" s="281"/>
      <c r="EO36" s="281"/>
      <c r="EP36" s="281"/>
      <c r="EQ36" s="281"/>
      <c r="ER36" s="281"/>
      <c r="ES36" s="281"/>
      <c r="ET36" s="281"/>
      <c r="EU36" s="281"/>
      <c r="EV36" s="281"/>
      <c r="EW36" s="281"/>
      <c r="EX36" s="281"/>
      <c r="EY36" s="281"/>
      <c r="EZ36" s="281"/>
      <c r="FA36" s="281"/>
      <c r="FB36" s="281"/>
      <c r="FC36" s="281"/>
      <c r="FD36" s="281"/>
      <c r="FE36" s="281"/>
      <c r="FF36" s="281"/>
      <c r="FG36" s="281"/>
      <c r="FH36" s="281"/>
      <c r="FI36" s="281"/>
      <c r="FJ36" s="281"/>
      <c r="FK36" s="281"/>
      <c r="FL36" s="281"/>
      <c r="FM36" s="281"/>
      <c r="FN36" s="281"/>
      <c r="FO36" s="281"/>
      <c r="FP36" s="281"/>
      <c r="FQ36" s="281"/>
      <c r="FR36" s="281"/>
      <c r="FS36" s="281"/>
      <c r="FT36" s="281"/>
      <c r="FU36" s="281"/>
      <c r="FV36" s="281"/>
      <c r="FW36" s="281"/>
      <c r="FX36" s="281"/>
      <c r="FY36" s="281"/>
      <c r="FZ36" s="281"/>
      <c r="GA36" s="281"/>
      <c r="GB36" s="281"/>
      <c r="GC36" s="281"/>
      <c r="GD36" s="281"/>
      <c r="GE36" s="281"/>
      <c r="GF36" s="281"/>
      <c r="GG36" s="281"/>
      <c r="GH36" s="281"/>
      <c r="GI36" s="281"/>
      <c r="GJ36" s="281"/>
      <c r="GK36" s="281"/>
      <c r="GL36" s="281"/>
      <c r="GM36" s="281"/>
      <c r="GN36" s="281"/>
      <c r="GO36" s="281"/>
      <c r="GP36" s="281"/>
      <c r="GQ36" s="281"/>
      <c r="GR36" s="281"/>
      <c r="GS36" s="281"/>
      <c r="GT36" s="281"/>
      <c r="GU36" s="281"/>
      <c r="GV36" s="281"/>
      <c r="GW36" s="281"/>
      <c r="GX36" s="281"/>
      <c r="GY36" s="281"/>
      <c r="GZ36" s="281"/>
      <c r="HA36" s="281"/>
      <c r="HB36" s="281"/>
      <c r="HC36" s="281"/>
      <c r="HD36" s="281"/>
      <c r="HE36" s="281"/>
      <c r="HF36" s="281"/>
      <c r="HG36" s="281"/>
      <c r="HH36" s="281"/>
      <c r="HI36" s="281"/>
      <c r="HJ36" s="281"/>
      <c r="HK36" s="281"/>
      <c r="HL36" s="281"/>
      <c r="HM36" s="281"/>
      <c r="HN36" s="281"/>
      <c r="HO36" s="281"/>
      <c r="HP36" s="281"/>
      <c r="HQ36" s="281"/>
      <c r="HR36" s="281"/>
      <c r="HS36" s="281"/>
      <c r="HT36" s="281"/>
      <c r="HU36" s="281"/>
      <c r="HV36" s="281"/>
      <c r="HW36" s="281"/>
      <c r="HX36" s="281"/>
      <c r="HY36" s="281"/>
      <c r="HZ36" s="281"/>
      <c r="IA36" s="281"/>
      <c r="IB36" s="281"/>
      <c r="IC36" s="281"/>
      <c r="ID36" s="281"/>
      <c r="IE36" s="281"/>
      <c r="IF36" s="281"/>
      <c r="IG36" s="281"/>
      <c r="IH36" s="281"/>
      <c r="II36" s="281"/>
      <c r="IJ36" s="281"/>
      <c r="IK36" s="281"/>
      <c r="IL36" s="281"/>
      <c r="IM36" s="281"/>
      <c r="IN36" s="281"/>
      <c r="IO36" s="281"/>
      <c r="IP36" s="281"/>
      <c r="IQ36" s="281"/>
      <c r="IR36" s="281"/>
      <c r="IS36" s="281"/>
      <c r="IT36" s="281"/>
      <c r="IU36" s="281"/>
      <c r="IV36" s="281"/>
      <c r="IW36" s="281"/>
      <c r="IX36" s="281"/>
      <c r="IY36" s="281"/>
      <c r="IZ36" s="281"/>
      <c r="JA36" s="281"/>
      <c r="JB36" s="281"/>
      <c r="JC36" s="281"/>
      <c r="JD36" s="281"/>
      <c r="JE36" s="281"/>
      <c r="JF36" s="281"/>
      <c r="JG36" s="281"/>
      <c r="JH36" s="281"/>
      <c r="JI36" s="248">
        <f t="shared" si="0"/>
        <v>20000</v>
      </c>
      <c r="JJ36" s="2"/>
      <c r="JK36" s="281"/>
      <c r="JL36" s="287"/>
      <c r="JM36" s="287"/>
      <c r="JN36" s="287"/>
      <c r="JO36" s="287"/>
      <c r="JP36" s="287"/>
    </row>
    <row r="37" spans="1:276" x14ac:dyDescent="0.25">
      <c r="A37" s="281"/>
      <c r="B37" s="281"/>
      <c r="C37" s="281"/>
      <c r="D37" s="281"/>
      <c r="E37" s="281"/>
      <c r="F37" s="281"/>
      <c r="G37" s="281"/>
      <c r="H37" s="281"/>
      <c r="I37" s="281"/>
      <c r="J37" s="281">
        <v>45000</v>
      </c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/>
      <c r="CJ37" s="281"/>
      <c r="CK37" s="281"/>
      <c r="CL37" s="281"/>
      <c r="CM37" s="281"/>
      <c r="CN37" s="281"/>
      <c r="CO37" s="281"/>
      <c r="CP37" s="281"/>
      <c r="CQ37" s="281"/>
      <c r="CR37" s="281"/>
      <c r="CS37" s="281"/>
      <c r="CT37" s="281"/>
      <c r="CU37" s="281"/>
      <c r="CV37" s="281"/>
      <c r="CW37" s="281"/>
      <c r="CX37" s="281"/>
      <c r="CY37" s="281"/>
      <c r="CZ37" s="281"/>
      <c r="DA37" s="281"/>
      <c r="DB37" s="281"/>
      <c r="DC37" s="281"/>
      <c r="DD37" s="281"/>
      <c r="DE37" s="281"/>
      <c r="DF37" s="281"/>
      <c r="DG37" s="281"/>
      <c r="DH37" s="281"/>
      <c r="DI37" s="281"/>
      <c r="DJ37" s="281"/>
      <c r="DK37" s="281"/>
      <c r="DL37" s="281"/>
      <c r="DM37" s="281"/>
      <c r="DN37" s="281"/>
      <c r="DO37" s="281"/>
      <c r="DP37" s="281"/>
      <c r="DQ37" s="281"/>
      <c r="DR37" s="281"/>
      <c r="DS37" s="281"/>
      <c r="DT37" s="281"/>
      <c r="DU37" s="281"/>
      <c r="DV37" s="281"/>
      <c r="DW37" s="281"/>
      <c r="DX37" s="281"/>
      <c r="DY37" s="281"/>
      <c r="DZ37" s="281"/>
      <c r="EA37" s="281"/>
      <c r="EB37" s="281"/>
      <c r="EC37" s="281"/>
      <c r="ED37" s="281"/>
      <c r="EE37" s="281"/>
      <c r="EF37" s="281"/>
      <c r="EG37" s="281"/>
      <c r="EH37" s="281"/>
      <c r="EI37" s="281"/>
      <c r="EJ37" s="281"/>
      <c r="EK37" s="281"/>
      <c r="EL37" s="281"/>
      <c r="EM37" s="281"/>
      <c r="EN37" s="281"/>
      <c r="EO37" s="281"/>
      <c r="EP37" s="281"/>
      <c r="EQ37" s="281"/>
      <c r="ER37" s="281"/>
      <c r="ES37" s="281"/>
      <c r="ET37" s="281"/>
      <c r="EU37" s="281"/>
      <c r="EV37" s="281"/>
      <c r="EW37" s="281"/>
      <c r="EX37" s="281"/>
      <c r="EY37" s="281"/>
      <c r="EZ37" s="281"/>
      <c r="FA37" s="281"/>
      <c r="FB37" s="281"/>
      <c r="FC37" s="281"/>
      <c r="FD37" s="281"/>
      <c r="FE37" s="281"/>
      <c r="FF37" s="281"/>
      <c r="FG37" s="281"/>
      <c r="FH37" s="281"/>
      <c r="FI37" s="281"/>
      <c r="FJ37" s="281"/>
      <c r="FK37" s="281"/>
      <c r="FL37" s="281"/>
      <c r="FM37" s="281"/>
      <c r="FN37" s="281"/>
      <c r="FO37" s="281"/>
      <c r="FP37" s="281"/>
      <c r="FQ37" s="281"/>
      <c r="FR37" s="281"/>
      <c r="FS37" s="281"/>
      <c r="FT37" s="281"/>
      <c r="FU37" s="281"/>
      <c r="FV37" s="281"/>
      <c r="FW37" s="281"/>
      <c r="FX37" s="281"/>
      <c r="FY37" s="281"/>
      <c r="FZ37" s="281"/>
      <c r="GA37" s="281"/>
      <c r="GB37" s="281"/>
      <c r="GC37" s="281"/>
      <c r="GD37" s="281"/>
      <c r="GE37" s="281"/>
      <c r="GF37" s="281"/>
      <c r="GG37" s="281"/>
      <c r="GH37" s="281"/>
      <c r="GI37" s="281"/>
      <c r="GJ37" s="281"/>
      <c r="GK37" s="281"/>
      <c r="GL37" s="281"/>
      <c r="GM37" s="281"/>
      <c r="GN37" s="281"/>
      <c r="GO37" s="281"/>
      <c r="GP37" s="281"/>
      <c r="GQ37" s="281"/>
      <c r="GR37" s="281"/>
      <c r="GS37" s="281"/>
      <c r="GT37" s="281"/>
      <c r="GU37" s="281"/>
      <c r="GV37" s="281"/>
      <c r="GW37" s="281"/>
      <c r="GX37" s="281"/>
      <c r="GY37" s="281"/>
      <c r="GZ37" s="281"/>
      <c r="HA37" s="281"/>
      <c r="HB37" s="281"/>
      <c r="HC37" s="281"/>
      <c r="HD37" s="281"/>
      <c r="HE37" s="281"/>
      <c r="HF37" s="281"/>
      <c r="HG37" s="281"/>
      <c r="HH37" s="281"/>
      <c r="HI37" s="281"/>
      <c r="HJ37" s="281"/>
      <c r="HK37" s="281"/>
      <c r="HL37" s="281"/>
      <c r="HM37" s="281"/>
      <c r="HN37" s="281"/>
      <c r="HO37" s="281"/>
      <c r="HP37" s="281"/>
      <c r="HQ37" s="281"/>
      <c r="HR37" s="281"/>
      <c r="HS37" s="281"/>
      <c r="HT37" s="281"/>
      <c r="HU37" s="281"/>
      <c r="HV37" s="281"/>
      <c r="HW37" s="281"/>
      <c r="HX37" s="281"/>
      <c r="HY37" s="281"/>
      <c r="HZ37" s="281"/>
      <c r="IA37" s="281"/>
      <c r="IB37" s="281"/>
      <c r="IC37" s="281"/>
      <c r="ID37" s="281"/>
      <c r="IE37" s="281"/>
      <c r="IF37" s="281"/>
      <c r="IG37" s="281"/>
      <c r="IH37" s="281"/>
      <c r="II37" s="281"/>
      <c r="IJ37" s="281"/>
      <c r="IK37" s="281"/>
      <c r="IL37" s="281"/>
      <c r="IM37" s="281"/>
      <c r="IN37" s="281"/>
      <c r="IO37" s="281"/>
      <c r="IP37" s="281"/>
      <c r="IQ37" s="281"/>
      <c r="IR37" s="281"/>
      <c r="IS37" s="281"/>
      <c r="IT37" s="281"/>
      <c r="IU37" s="281"/>
      <c r="IV37" s="281"/>
      <c r="IW37" s="281"/>
      <c r="IX37" s="281"/>
      <c r="IY37" s="281"/>
      <c r="IZ37" s="281"/>
      <c r="JA37" s="281"/>
      <c r="JB37" s="281"/>
      <c r="JC37" s="281"/>
      <c r="JD37" s="281"/>
      <c r="JE37" s="281"/>
      <c r="JF37" s="281"/>
      <c r="JG37" s="281"/>
      <c r="JH37" s="281"/>
      <c r="JI37" s="248">
        <f t="shared" si="0"/>
        <v>45000</v>
      </c>
      <c r="JJ37" s="2"/>
      <c r="JK37" s="281"/>
      <c r="JL37" s="287"/>
      <c r="JM37" s="287"/>
      <c r="JN37" s="287"/>
      <c r="JO37" s="287"/>
      <c r="JP37" s="287"/>
    </row>
    <row r="38" spans="1:276" x14ac:dyDescent="0.25">
      <c r="A38" s="281"/>
      <c r="B38" s="281"/>
      <c r="C38" s="281"/>
      <c r="D38" s="281"/>
      <c r="E38" s="281"/>
      <c r="F38" s="281"/>
      <c r="G38" s="281"/>
      <c r="H38" s="281"/>
      <c r="I38" s="281"/>
      <c r="J38" s="281">
        <v>12000</v>
      </c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1"/>
      <c r="CC38" s="281"/>
      <c r="CD38" s="281"/>
      <c r="CE38" s="281"/>
      <c r="CF38" s="281"/>
      <c r="CG38" s="281"/>
      <c r="CH38" s="281"/>
      <c r="CI38" s="281"/>
      <c r="CJ38" s="281"/>
      <c r="CK38" s="281"/>
      <c r="CL38" s="281"/>
      <c r="CM38" s="281"/>
      <c r="CN38" s="281"/>
      <c r="CO38" s="281"/>
      <c r="CP38" s="281"/>
      <c r="CQ38" s="281"/>
      <c r="CR38" s="281"/>
      <c r="CS38" s="281"/>
      <c r="CT38" s="281"/>
      <c r="CU38" s="281"/>
      <c r="CV38" s="281"/>
      <c r="CW38" s="281"/>
      <c r="CX38" s="281"/>
      <c r="CY38" s="281"/>
      <c r="CZ38" s="281"/>
      <c r="DA38" s="281"/>
      <c r="DB38" s="281"/>
      <c r="DC38" s="281"/>
      <c r="DD38" s="281"/>
      <c r="DE38" s="281"/>
      <c r="DF38" s="281"/>
      <c r="DG38" s="281"/>
      <c r="DH38" s="281"/>
      <c r="DI38" s="281"/>
      <c r="DJ38" s="281"/>
      <c r="DK38" s="281"/>
      <c r="DL38" s="281"/>
      <c r="DM38" s="281"/>
      <c r="DN38" s="281"/>
      <c r="DO38" s="281"/>
      <c r="DP38" s="281"/>
      <c r="DQ38" s="281"/>
      <c r="DR38" s="281"/>
      <c r="DS38" s="281"/>
      <c r="DT38" s="281"/>
      <c r="DU38" s="281"/>
      <c r="DV38" s="281"/>
      <c r="DW38" s="281"/>
      <c r="DX38" s="281"/>
      <c r="DY38" s="281"/>
      <c r="DZ38" s="281"/>
      <c r="EA38" s="281"/>
      <c r="EB38" s="281"/>
      <c r="EC38" s="281"/>
      <c r="ED38" s="281"/>
      <c r="EE38" s="281"/>
      <c r="EF38" s="281"/>
      <c r="EG38" s="281"/>
      <c r="EH38" s="281"/>
      <c r="EI38" s="281"/>
      <c r="EJ38" s="281"/>
      <c r="EK38" s="281"/>
      <c r="EL38" s="281"/>
      <c r="EM38" s="281"/>
      <c r="EN38" s="281"/>
      <c r="EO38" s="281"/>
      <c r="EP38" s="281"/>
      <c r="EQ38" s="281"/>
      <c r="ER38" s="281"/>
      <c r="ES38" s="281"/>
      <c r="ET38" s="281"/>
      <c r="EU38" s="281"/>
      <c r="EV38" s="281"/>
      <c r="EW38" s="281"/>
      <c r="EX38" s="281"/>
      <c r="EY38" s="281"/>
      <c r="EZ38" s="281"/>
      <c r="FA38" s="281"/>
      <c r="FB38" s="281"/>
      <c r="FC38" s="281"/>
      <c r="FD38" s="281"/>
      <c r="FE38" s="281"/>
      <c r="FF38" s="281"/>
      <c r="FG38" s="281"/>
      <c r="FH38" s="281"/>
      <c r="FI38" s="281"/>
      <c r="FJ38" s="281"/>
      <c r="FK38" s="281"/>
      <c r="FL38" s="281"/>
      <c r="FM38" s="281"/>
      <c r="FN38" s="281"/>
      <c r="FO38" s="281"/>
      <c r="FP38" s="281"/>
      <c r="FQ38" s="281"/>
      <c r="FR38" s="281"/>
      <c r="FS38" s="281"/>
      <c r="FT38" s="281"/>
      <c r="FU38" s="281"/>
      <c r="FV38" s="281"/>
      <c r="FW38" s="281"/>
      <c r="FX38" s="281"/>
      <c r="FY38" s="281"/>
      <c r="FZ38" s="281"/>
      <c r="GA38" s="281"/>
      <c r="GB38" s="281"/>
      <c r="GC38" s="281"/>
      <c r="GD38" s="281"/>
      <c r="GE38" s="281"/>
      <c r="GF38" s="281"/>
      <c r="GG38" s="281"/>
      <c r="GH38" s="281"/>
      <c r="GI38" s="281"/>
      <c r="GJ38" s="281"/>
      <c r="GK38" s="281"/>
      <c r="GL38" s="281"/>
      <c r="GM38" s="281"/>
      <c r="GN38" s="281"/>
      <c r="GO38" s="281"/>
      <c r="GP38" s="281"/>
      <c r="GQ38" s="281"/>
      <c r="GR38" s="281"/>
      <c r="GS38" s="281"/>
      <c r="GT38" s="281"/>
      <c r="GU38" s="281"/>
      <c r="GV38" s="281"/>
      <c r="GW38" s="281"/>
      <c r="GX38" s="281"/>
      <c r="GY38" s="281"/>
      <c r="GZ38" s="281"/>
      <c r="HA38" s="281"/>
      <c r="HB38" s="281"/>
      <c r="HC38" s="281"/>
      <c r="HD38" s="281"/>
      <c r="HE38" s="281"/>
      <c r="HF38" s="281"/>
      <c r="HG38" s="281"/>
      <c r="HH38" s="281"/>
      <c r="HI38" s="281"/>
      <c r="HJ38" s="281"/>
      <c r="HK38" s="281"/>
      <c r="HL38" s="281"/>
      <c r="HM38" s="281"/>
      <c r="HN38" s="281"/>
      <c r="HO38" s="281"/>
      <c r="HP38" s="281"/>
      <c r="HQ38" s="281"/>
      <c r="HR38" s="281"/>
      <c r="HS38" s="281"/>
      <c r="HT38" s="281"/>
      <c r="HU38" s="281"/>
      <c r="HV38" s="281"/>
      <c r="HW38" s="281"/>
      <c r="HX38" s="281"/>
      <c r="HY38" s="281"/>
      <c r="HZ38" s="281"/>
      <c r="IA38" s="281"/>
      <c r="IB38" s="281"/>
      <c r="IC38" s="281"/>
      <c r="ID38" s="281"/>
      <c r="IE38" s="281"/>
      <c r="IF38" s="281"/>
      <c r="IG38" s="281"/>
      <c r="IH38" s="281"/>
      <c r="II38" s="281"/>
      <c r="IJ38" s="281"/>
      <c r="IK38" s="281"/>
      <c r="IL38" s="281"/>
      <c r="IM38" s="281"/>
      <c r="IN38" s="281"/>
      <c r="IO38" s="281"/>
      <c r="IP38" s="281"/>
      <c r="IQ38" s="281"/>
      <c r="IR38" s="281"/>
      <c r="IS38" s="281"/>
      <c r="IT38" s="281"/>
      <c r="IU38" s="281"/>
      <c r="IV38" s="281"/>
      <c r="IW38" s="281"/>
      <c r="IX38" s="281"/>
      <c r="IY38" s="281"/>
      <c r="IZ38" s="281"/>
      <c r="JA38" s="281"/>
      <c r="JB38" s="281"/>
      <c r="JC38" s="281"/>
      <c r="JD38" s="281"/>
      <c r="JE38" s="281"/>
      <c r="JF38" s="281"/>
      <c r="JG38" s="281"/>
      <c r="JH38" s="281"/>
      <c r="JI38" s="248">
        <f t="shared" si="0"/>
        <v>12000</v>
      </c>
      <c r="JJ38" s="2"/>
      <c r="JK38" s="281"/>
      <c r="JL38" s="287"/>
      <c r="JM38" s="287"/>
      <c r="JN38" s="287"/>
      <c r="JO38" s="287"/>
      <c r="JP38" s="287"/>
    </row>
    <row r="39" spans="1:276" x14ac:dyDescent="0.25">
      <c r="A39" s="281"/>
      <c r="B39" s="281"/>
      <c r="C39" s="281"/>
      <c r="D39" s="281"/>
      <c r="E39" s="281"/>
      <c r="F39" s="281"/>
      <c r="G39" s="281"/>
      <c r="H39" s="281"/>
      <c r="I39" s="281"/>
      <c r="J39" s="281">
        <v>18000</v>
      </c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1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1"/>
      <c r="CN39" s="281"/>
      <c r="CO39" s="281"/>
      <c r="CP39" s="281"/>
      <c r="CQ39" s="281"/>
      <c r="CR39" s="281"/>
      <c r="CS39" s="281"/>
      <c r="CT39" s="281"/>
      <c r="CU39" s="281"/>
      <c r="CV39" s="281"/>
      <c r="CW39" s="281"/>
      <c r="CX39" s="281"/>
      <c r="CY39" s="281"/>
      <c r="CZ39" s="281"/>
      <c r="DA39" s="281"/>
      <c r="DB39" s="281"/>
      <c r="DC39" s="281"/>
      <c r="DD39" s="281"/>
      <c r="DE39" s="281"/>
      <c r="DF39" s="281"/>
      <c r="DG39" s="281"/>
      <c r="DH39" s="281"/>
      <c r="DI39" s="281"/>
      <c r="DJ39" s="281"/>
      <c r="DK39" s="281"/>
      <c r="DL39" s="281"/>
      <c r="DM39" s="281"/>
      <c r="DN39" s="281"/>
      <c r="DO39" s="281"/>
      <c r="DP39" s="281"/>
      <c r="DQ39" s="281"/>
      <c r="DR39" s="281"/>
      <c r="DS39" s="281"/>
      <c r="DT39" s="281"/>
      <c r="DU39" s="281"/>
      <c r="DV39" s="281"/>
      <c r="DW39" s="281"/>
      <c r="DX39" s="281"/>
      <c r="DY39" s="281"/>
      <c r="DZ39" s="281"/>
      <c r="EA39" s="281"/>
      <c r="EB39" s="281"/>
      <c r="EC39" s="281"/>
      <c r="ED39" s="281"/>
      <c r="EE39" s="281"/>
      <c r="EF39" s="281"/>
      <c r="EG39" s="281"/>
      <c r="EH39" s="281"/>
      <c r="EI39" s="281"/>
      <c r="EJ39" s="281"/>
      <c r="EK39" s="281"/>
      <c r="EL39" s="281"/>
      <c r="EM39" s="281"/>
      <c r="EN39" s="281"/>
      <c r="EO39" s="281"/>
      <c r="EP39" s="281"/>
      <c r="EQ39" s="281"/>
      <c r="ER39" s="281"/>
      <c r="ES39" s="281"/>
      <c r="ET39" s="281"/>
      <c r="EU39" s="281"/>
      <c r="EV39" s="281"/>
      <c r="EW39" s="281"/>
      <c r="EX39" s="281"/>
      <c r="EY39" s="281"/>
      <c r="EZ39" s="281"/>
      <c r="FA39" s="281"/>
      <c r="FB39" s="281"/>
      <c r="FC39" s="281"/>
      <c r="FD39" s="281"/>
      <c r="FE39" s="281"/>
      <c r="FF39" s="281"/>
      <c r="FG39" s="281"/>
      <c r="FH39" s="281"/>
      <c r="FI39" s="281"/>
      <c r="FJ39" s="281"/>
      <c r="FK39" s="281"/>
      <c r="FL39" s="281"/>
      <c r="FM39" s="281"/>
      <c r="FN39" s="281"/>
      <c r="FO39" s="281"/>
      <c r="FP39" s="281"/>
      <c r="FQ39" s="281"/>
      <c r="FR39" s="281"/>
      <c r="FS39" s="281"/>
      <c r="FT39" s="281"/>
      <c r="FU39" s="281"/>
      <c r="FV39" s="281"/>
      <c r="FW39" s="281"/>
      <c r="FX39" s="281"/>
      <c r="FY39" s="281"/>
      <c r="FZ39" s="281"/>
      <c r="GA39" s="281"/>
      <c r="GB39" s="281"/>
      <c r="GC39" s="281"/>
      <c r="GD39" s="281"/>
      <c r="GE39" s="281"/>
      <c r="GF39" s="281"/>
      <c r="GG39" s="281"/>
      <c r="GH39" s="281"/>
      <c r="GI39" s="281"/>
      <c r="GJ39" s="281"/>
      <c r="GK39" s="281"/>
      <c r="GL39" s="281"/>
      <c r="GM39" s="281"/>
      <c r="GN39" s="281"/>
      <c r="GO39" s="281"/>
      <c r="GP39" s="281"/>
      <c r="GQ39" s="281"/>
      <c r="GR39" s="281"/>
      <c r="GS39" s="281"/>
      <c r="GT39" s="281"/>
      <c r="GU39" s="281"/>
      <c r="GV39" s="281"/>
      <c r="GW39" s="281"/>
      <c r="GX39" s="281"/>
      <c r="GY39" s="281"/>
      <c r="GZ39" s="281"/>
      <c r="HA39" s="281"/>
      <c r="HB39" s="281"/>
      <c r="HC39" s="281"/>
      <c r="HD39" s="281"/>
      <c r="HE39" s="281"/>
      <c r="HF39" s="281"/>
      <c r="HG39" s="281"/>
      <c r="HH39" s="281"/>
      <c r="HI39" s="281"/>
      <c r="HJ39" s="281"/>
      <c r="HK39" s="281"/>
      <c r="HL39" s="281"/>
      <c r="HM39" s="281"/>
      <c r="HN39" s="281"/>
      <c r="HO39" s="281"/>
      <c r="HP39" s="281"/>
      <c r="HQ39" s="281"/>
      <c r="HR39" s="281"/>
      <c r="HS39" s="281"/>
      <c r="HT39" s="281"/>
      <c r="HU39" s="281"/>
      <c r="HV39" s="281"/>
      <c r="HW39" s="281"/>
      <c r="HX39" s="281"/>
      <c r="HY39" s="281"/>
      <c r="HZ39" s="281"/>
      <c r="IA39" s="281"/>
      <c r="IB39" s="281"/>
      <c r="IC39" s="281"/>
      <c r="ID39" s="281"/>
      <c r="IE39" s="281"/>
      <c r="IF39" s="281"/>
      <c r="IG39" s="281"/>
      <c r="IH39" s="281"/>
      <c r="II39" s="281"/>
      <c r="IJ39" s="281"/>
      <c r="IK39" s="281"/>
      <c r="IL39" s="281"/>
      <c r="IM39" s="281"/>
      <c r="IN39" s="281"/>
      <c r="IO39" s="281"/>
      <c r="IP39" s="281"/>
      <c r="IQ39" s="281"/>
      <c r="IR39" s="281"/>
      <c r="IS39" s="281"/>
      <c r="IT39" s="281"/>
      <c r="IU39" s="281"/>
      <c r="IV39" s="281"/>
      <c r="IW39" s="281"/>
      <c r="IX39" s="281"/>
      <c r="IY39" s="281"/>
      <c r="IZ39" s="281"/>
      <c r="JA39" s="281"/>
      <c r="JB39" s="281"/>
      <c r="JC39" s="281"/>
      <c r="JD39" s="281"/>
      <c r="JE39" s="281"/>
      <c r="JF39" s="281"/>
      <c r="JG39" s="281"/>
      <c r="JH39" s="281"/>
      <c r="JI39" s="248">
        <f t="shared" si="0"/>
        <v>18000</v>
      </c>
      <c r="JJ39" s="2"/>
      <c r="JK39" s="281"/>
      <c r="JL39" s="287"/>
      <c r="JM39" s="287"/>
      <c r="JN39" s="287"/>
      <c r="JO39" s="287"/>
      <c r="JP39" s="287"/>
    </row>
    <row r="40" spans="1:276" x14ac:dyDescent="0.25">
      <c r="A40" s="281"/>
      <c r="B40" s="281"/>
      <c r="C40" s="281"/>
      <c r="D40" s="281"/>
      <c r="E40" s="281"/>
      <c r="F40" s="281"/>
      <c r="G40" s="281"/>
      <c r="H40" s="281"/>
      <c r="I40" s="281"/>
      <c r="J40" s="281">
        <v>20000</v>
      </c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1"/>
      <c r="CC40" s="281"/>
      <c r="CD40" s="281"/>
      <c r="CE40" s="281"/>
      <c r="CF40" s="281"/>
      <c r="CG40" s="281"/>
      <c r="CH40" s="281"/>
      <c r="CI40" s="281"/>
      <c r="CJ40" s="281"/>
      <c r="CK40" s="281"/>
      <c r="CL40" s="281"/>
      <c r="CM40" s="281"/>
      <c r="CN40" s="281"/>
      <c r="CO40" s="281"/>
      <c r="CP40" s="281"/>
      <c r="CQ40" s="281"/>
      <c r="CR40" s="281"/>
      <c r="CS40" s="281"/>
      <c r="CT40" s="281"/>
      <c r="CU40" s="281"/>
      <c r="CV40" s="281"/>
      <c r="CW40" s="281"/>
      <c r="CX40" s="281"/>
      <c r="CY40" s="281"/>
      <c r="CZ40" s="281"/>
      <c r="DA40" s="281"/>
      <c r="DB40" s="281"/>
      <c r="DC40" s="281"/>
      <c r="DD40" s="281"/>
      <c r="DE40" s="281"/>
      <c r="DF40" s="281"/>
      <c r="DG40" s="281"/>
      <c r="DH40" s="281"/>
      <c r="DI40" s="281"/>
      <c r="DJ40" s="281"/>
      <c r="DK40" s="281"/>
      <c r="DL40" s="281"/>
      <c r="DM40" s="281"/>
      <c r="DN40" s="281"/>
      <c r="DO40" s="281"/>
      <c r="DP40" s="281"/>
      <c r="DQ40" s="281"/>
      <c r="DR40" s="281"/>
      <c r="DS40" s="281"/>
      <c r="DT40" s="281"/>
      <c r="DU40" s="281"/>
      <c r="DV40" s="281"/>
      <c r="DW40" s="281"/>
      <c r="DX40" s="281"/>
      <c r="DY40" s="281"/>
      <c r="DZ40" s="281"/>
      <c r="EA40" s="281"/>
      <c r="EB40" s="281"/>
      <c r="EC40" s="281"/>
      <c r="ED40" s="281"/>
      <c r="EE40" s="281"/>
      <c r="EF40" s="281"/>
      <c r="EG40" s="281"/>
      <c r="EH40" s="281"/>
      <c r="EI40" s="281"/>
      <c r="EJ40" s="281"/>
      <c r="EK40" s="281"/>
      <c r="EL40" s="281"/>
      <c r="EM40" s="281"/>
      <c r="EN40" s="281"/>
      <c r="EO40" s="281"/>
      <c r="EP40" s="281"/>
      <c r="EQ40" s="281"/>
      <c r="ER40" s="281"/>
      <c r="ES40" s="281"/>
      <c r="ET40" s="281"/>
      <c r="EU40" s="281"/>
      <c r="EV40" s="281"/>
      <c r="EW40" s="281"/>
      <c r="EX40" s="281"/>
      <c r="EY40" s="281"/>
      <c r="EZ40" s="281"/>
      <c r="FA40" s="281"/>
      <c r="FB40" s="281"/>
      <c r="FC40" s="281"/>
      <c r="FD40" s="281"/>
      <c r="FE40" s="281"/>
      <c r="FF40" s="281"/>
      <c r="FG40" s="281"/>
      <c r="FH40" s="281"/>
      <c r="FI40" s="281"/>
      <c r="FJ40" s="281"/>
      <c r="FK40" s="281"/>
      <c r="FL40" s="281"/>
      <c r="FM40" s="281"/>
      <c r="FN40" s="281"/>
      <c r="FO40" s="281"/>
      <c r="FP40" s="281"/>
      <c r="FQ40" s="281"/>
      <c r="FR40" s="281"/>
      <c r="FS40" s="281"/>
      <c r="FT40" s="281"/>
      <c r="FU40" s="281"/>
      <c r="FV40" s="281"/>
      <c r="FW40" s="281"/>
      <c r="FX40" s="281"/>
      <c r="FY40" s="281"/>
      <c r="FZ40" s="281"/>
      <c r="GA40" s="281"/>
      <c r="GB40" s="281"/>
      <c r="GC40" s="281"/>
      <c r="GD40" s="281"/>
      <c r="GE40" s="281"/>
      <c r="GF40" s="281"/>
      <c r="GG40" s="281"/>
      <c r="GH40" s="281"/>
      <c r="GI40" s="281"/>
      <c r="GJ40" s="281"/>
      <c r="GK40" s="281"/>
      <c r="GL40" s="281"/>
      <c r="GM40" s="281"/>
      <c r="GN40" s="281"/>
      <c r="GO40" s="281"/>
      <c r="GP40" s="281"/>
      <c r="GQ40" s="281"/>
      <c r="GR40" s="281"/>
      <c r="GS40" s="281"/>
      <c r="GT40" s="281"/>
      <c r="GU40" s="281"/>
      <c r="GV40" s="281"/>
      <c r="GW40" s="281"/>
      <c r="GX40" s="281"/>
      <c r="GY40" s="281"/>
      <c r="GZ40" s="281"/>
      <c r="HA40" s="281"/>
      <c r="HB40" s="281"/>
      <c r="HC40" s="281"/>
      <c r="HD40" s="281"/>
      <c r="HE40" s="281"/>
      <c r="HF40" s="281"/>
      <c r="HG40" s="281"/>
      <c r="HH40" s="281"/>
      <c r="HI40" s="281"/>
      <c r="HJ40" s="281"/>
      <c r="HK40" s="281"/>
      <c r="HL40" s="281"/>
      <c r="HM40" s="281"/>
      <c r="HN40" s="281"/>
      <c r="HO40" s="281"/>
      <c r="HP40" s="281"/>
      <c r="HQ40" s="281"/>
      <c r="HR40" s="281"/>
      <c r="HS40" s="281"/>
      <c r="HT40" s="281"/>
      <c r="HU40" s="281"/>
      <c r="HV40" s="281"/>
      <c r="HW40" s="281"/>
      <c r="HX40" s="281"/>
      <c r="HY40" s="281"/>
      <c r="HZ40" s="281"/>
      <c r="IA40" s="281"/>
      <c r="IB40" s="281"/>
      <c r="IC40" s="281"/>
      <c r="ID40" s="281"/>
      <c r="IE40" s="281"/>
      <c r="IF40" s="281"/>
      <c r="IG40" s="281"/>
      <c r="IH40" s="281"/>
      <c r="II40" s="281"/>
      <c r="IJ40" s="281"/>
      <c r="IK40" s="281"/>
      <c r="IL40" s="281"/>
      <c r="IM40" s="281"/>
      <c r="IN40" s="281"/>
      <c r="IO40" s="281"/>
      <c r="IP40" s="281"/>
      <c r="IQ40" s="281"/>
      <c r="IR40" s="281"/>
      <c r="IS40" s="281"/>
      <c r="IT40" s="281"/>
      <c r="IU40" s="281"/>
      <c r="IV40" s="281"/>
      <c r="IW40" s="281"/>
      <c r="IX40" s="281"/>
      <c r="IY40" s="281"/>
      <c r="IZ40" s="281"/>
      <c r="JA40" s="281"/>
      <c r="JB40" s="281"/>
      <c r="JC40" s="281"/>
      <c r="JD40" s="281"/>
      <c r="JE40" s="281"/>
      <c r="JF40" s="281"/>
      <c r="JG40" s="281"/>
      <c r="JH40" s="281"/>
      <c r="JI40" s="248">
        <f t="shared" si="0"/>
        <v>20000</v>
      </c>
      <c r="JJ40" s="2"/>
      <c r="JK40" s="281"/>
      <c r="JL40" s="287"/>
      <c r="JM40" s="287"/>
      <c r="JN40" s="287"/>
      <c r="JO40" s="287"/>
      <c r="JP40" s="287"/>
    </row>
    <row r="41" spans="1:276" x14ac:dyDescent="0.25">
      <c r="A41" s="281"/>
      <c r="B41" s="281"/>
      <c r="C41" s="281"/>
      <c r="D41" s="281"/>
      <c r="E41" s="281"/>
      <c r="F41" s="281"/>
      <c r="G41" s="281"/>
      <c r="H41" s="281"/>
      <c r="I41" s="281"/>
      <c r="J41" s="281">
        <v>10000</v>
      </c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  <c r="BJ41" s="281"/>
      <c r="BK41" s="281"/>
      <c r="BL41" s="281"/>
      <c r="BM41" s="281"/>
      <c r="BN41" s="281"/>
      <c r="BO41" s="281"/>
      <c r="BP41" s="281"/>
      <c r="BQ41" s="281"/>
      <c r="BR41" s="281"/>
      <c r="BS41" s="281"/>
      <c r="BT41" s="281"/>
      <c r="BU41" s="281"/>
      <c r="BV41" s="281"/>
      <c r="BW41" s="281"/>
      <c r="BX41" s="281"/>
      <c r="BY41" s="281"/>
      <c r="BZ41" s="281"/>
      <c r="CA41" s="281"/>
      <c r="CB41" s="281"/>
      <c r="CC41" s="281"/>
      <c r="CD41" s="281"/>
      <c r="CE41" s="281"/>
      <c r="CF41" s="281"/>
      <c r="CG41" s="281"/>
      <c r="CH41" s="281"/>
      <c r="CI41" s="281"/>
      <c r="CJ41" s="281"/>
      <c r="CK41" s="281"/>
      <c r="CL41" s="281"/>
      <c r="CM41" s="281"/>
      <c r="CN41" s="281"/>
      <c r="CO41" s="281"/>
      <c r="CP41" s="281"/>
      <c r="CQ41" s="281"/>
      <c r="CR41" s="281"/>
      <c r="CS41" s="281"/>
      <c r="CT41" s="281"/>
      <c r="CU41" s="281"/>
      <c r="CV41" s="281"/>
      <c r="CW41" s="281"/>
      <c r="CX41" s="281"/>
      <c r="CY41" s="281"/>
      <c r="CZ41" s="281"/>
      <c r="DA41" s="281"/>
      <c r="DB41" s="281"/>
      <c r="DC41" s="281"/>
      <c r="DD41" s="281"/>
      <c r="DE41" s="281"/>
      <c r="DF41" s="281"/>
      <c r="DG41" s="281"/>
      <c r="DH41" s="281"/>
      <c r="DI41" s="281"/>
      <c r="DJ41" s="281"/>
      <c r="DK41" s="281"/>
      <c r="DL41" s="281"/>
      <c r="DM41" s="281"/>
      <c r="DN41" s="281"/>
      <c r="DO41" s="281"/>
      <c r="DP41" s="281"/>
      <c r="DQ41" s="281"/>
      <c r="DR41" s="281"/>
      <c r="DS41" s="281"/>
      <c r="DT41" s="281"/>
      <c r="DU41" s="281"/>
      <c r="DV41" s="281"/>
      <c r="DW41" s="281"/>
      <c r="DX41" s="281"/>
      <c r="DY41" s="281"/>
      <c r="DZ41" s="281"/>
      <c r="EA41" s="281"/>
      <c r="EB41" s="281"/>
      <c r="EC41" s="281"/>
      <c r="ED41" s="281"/>
      <c r="EE41" s="281"/>
      <c r="EF41" s="281"/>
      <c r="EG41" s="281"/>
      <c r="EH41" s="281"/>
      <c r="EI41" s="281"/>
      <c r="EJ41" s="281"/>
      <c r="EK41" s="281"/>
      <c r="EL41" s="281"/>
      <c r="EM41" s="281"/>
      <c r="EN41" s="281"/>
      <c r="EO41" s="281"/>
      <c r="EP41" s="281"/>
      <c r="EQ41" s="281"/>
      <c r="ER41" s="281"/>
      <c r="ES41" s="281"/>
      <c r="ET41" s="281"/>
      <c r="EU41" s="281"/>
      <c r="EV41" s="281"/>
      <c r="EW41" s="281"/>
      <c r="EX41" s="281"/>
      <c r="EY41" s="281"/>
      <c r="EZ41" s="281"/>
      <c r="FA41" s="281"/>
      <c r="FB41" s="281"/>
      <c r="FC41" s="281"/>
      <c r="FD41" s="281"/>
      <c r="FE41" s="281"/>
      <c r="FF41" s="281"/>
      <c r="FG41" s="281"/>
      <c r="FH41" s="281"/>
      <c r="FI41" s="281"/>
      <c r="FJ41" s="281"/>
      <c r="FK41" s="281"/>
      <c r="FL41" s="281"/>
      <c r="FM41" s="281"/>
      <c r="FN41" s="281"/>
      <c r="FO41" s="281"/>
      <c r="FP41" s="281"/>
      <c r="FQ41" s="281"/>
      <c r="FR41" s="281"/>
      <c r="FS41" s="281"/>
      <c r="FT41" s="281"/>
      <c r="FU41" s="281"/>
      <c r="FV41" s="281"/>
      <c r="FW41" s="281"/>
      <c r="FX41" s="281"/>
      <c r="FY41" s="281"/>
      <c r="FZ41" s="281"/>
      <c r="GA41" s="281"/>
      <c r="GB41" s="281"/>
      <c r="GC41" s="281"/>
      <c r="GD41" s="281"/>
      <c r="GE41" s="281"/>
      <c r="GF41" s="281"/>
      <c r="GG41" s="281"/>
      <c r="GH41" s="281"/>
      <c r="GI41" s="281"/>
      <c r="GJ41" s="281"/>
      <c r="GK41" s="281"/>
      <c r="GL41" s="281"/>
      <c r="GM41" s="281"/>
      <c r="GN41" s="281"/>
      <c r="GO41" s="281"/>
      <c r="GP41" s="281"/>
      <c r="GQ41" s="281"/>
      <c r="GR41" s="281"/>
      <c r="GS41" s="281"/>
      <c r="GT41" s="281"/>
      <c r="GU41" s="281"/>
      <c r="GV41" s="281"/>
      <c r="GW41" s="281"/>
      <c r="GX41" s="281"/>
      <c r="GY41" s="281"/>
      <c r="GZ41" s="281"/>
      <c r="HA41" s="281"/>
      <c r="HB41" s="281"/>
      <c r="HC41" s="281"/>
      <c r="HD41" s="281"/>
      <c r="HE41" s="281"/>
      <c r="HF41" s="281"/>
      <c r="HG41" s="281"/>
      <c r="HH41" s="281"/>
      <c r="HI41" s="281"/>
      <c r="HJ41" s="281"/>
      <c r="HK41" s="281"/>
      <c r="HL41" s="281"/>
      <c r="HM41" s="281"/>
      <c r="HN41" s="281"/>
      <c r="HO41" s="281"/>
      <c r="HP41" s="281"/>
      <c r="HQ41" s="281"/>
      <c r="HR41" s="281"/>
      <c r="HS41" s="281"/>
      <c r="HT41" s="281"/>
      <c r="HU41" s="281"/>
      <c r="HV41" s="281"/>
      <c r="HW41" s="281"/>
      <c r="HX41" s="281"/>
      <c r="HY41" s="281"/>
      <c r="HZ41" s="281"/>
      <c r="IA41" s="281"/>
      <c r="IB41" s="281"/>
      <c r="IC41" s="281"/>
      <c r="ID41" s="281"/>
      <c r="IE41" s="281"/>
      <c r="IF41" s="281"/>
      <c r="IG41" s="281"/>
      <c r="IH41" s="281"/>
      <c r="II41" s="281"/>
      <c r="IJ41" s="281"/>
      <c r="IK41" s="281"/>
      <c r="IL41" s="281"/>
      <c r="IM41" s="281"/>
      <c r="IN41" s="281"/>
      <c r="IO41" s="281"/>
      <c r="IP41" s="281"/>
      <c r="IQ41" s="281"/>
      <c r="IR41" s="281"/>
      <c r="IS41" s="281"/>
      <c r="IT41" s="281"/>
      <c r="IU41" s="281"/>
      <c r="IV41" s="281"/>
      <c r="IW41" s="281"/>
      <c r="IX41" s="281"/>
      <c r="IY41" s="281"/>
      <c r="IZ41" s="281"/>
      <c r="JA41" s="281"/>
      <c r="JB41" s="281"/>
      <c r="JC41" s="281"/>
      <c r="JD41" s="281"/>
      <c r="JE41" s="281"/>
      <c r="JF41" s="281"/>
      <c r="JG41" s="281"/>
      <c r="JH41" s="281"/>
      <c r="JI41" s="248">
        <f t="shared" si="0"/>
        <v>10000</v>
      </c>
      <c r="JJ41" s="2"/>
      <c r="JK41" s="281"/>
      <c r="JL41" s="287"/>
      <c r="JM41" s="287"/>
      <c r="JN41" s="287"/>
      <c r="JO41" s="287"/>
      <c r="JP41" s="287"/>
    </row>
    <row r="42" spans="1:276" x14ac:dyDescent="0.25">
      <c r="A42" s="281"/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1"/>
      <c r="CC42" s="281"/>
      <c r="CD42" s="281"/>
      <c r="CE42" s="281"/>
      <c r="CF42" s="281"/>
      <c r="CG42" s="281"/>
      <c r="CH42" s="281"/>
      <c r="CI42" s="281"/>
      <c r="CJ42" s="281"/>
      <c r="CK42" s="281"/>
      <c r="CL42" s="281"/>
      <c r="CM42" s="281"/>
      <c r="CN42" s="281"/>
      <c r="CO42" s="281"/>
      <c r="CP42" s="281">
        <v>8533.76</v>
      </c>
      <c r="CQ42" s="281"/>
      <c r="CR42" s="281"/>
      <c r="CS42" s="281"/>
      <c r="CT42" s="281"/>
      <c r="CU42" s="281"/>
      <c r="CV42" s="281"/>
      <c r="CW42" s="281"/>
      <c r="CX42" s="281"/>
      <c r="CY42" s="281"/>
      <c r="CZ42" s="281"/>
      <c r="DA42" s="281"/>
      <c r="DB42" s="281"/>
      <c r="DC42" s="281"/>
      <c r="DD42" s="281"/>
      <c r="DE42" s="281"/>
      <c r="DF42" s="281"/>
      <c r="DG42" s="281"/>
      <c r="DH42" s="281"/>
      <c r="DI42" s="281"/>
      <c r="DJ42" s="281"/>
      <c r="DK42" s="281"/>
      <c r="DL42" s="281"/>
      <c r="DM42" s="281"/>
      <c r="DN42" s="281"/>
      <c r="DO42" s="281"/>
      <c r="DP42" s="281"/>
      <c r="DQ42" s="281"/>
      <c r="DR42" s="281"/>
      <c r="DS42" s="281"/>
      <c r="DT42" s="281"/>
      <c r="DU42" s="281"/>
      <c r="DV42" s="281"/>
      <c r="DW42" s="281"/>
      <c r="DX42" s="281"/>
      <c r="DY42" s="281"/>
      <c r="DZ42" s="281"/>
      <c r="EA42" s="281"/>
      <c r="EB42" s="281"/>
      <c r="EC42" s="281"/>
      <c r="ED42" s="281"/>
      <c r="EE42" s="281"/>
      <c r="EF42" s="281"/>
      <c r="EG42" s="281"/>
      <c r="EH42" s="281"/>
      <c r="EI42" s="281"/>
      <c r="EJ42" s="281"/>
      <c r="EK42" s="281"/>
      <c r="EL42" s="281"/>
      <c r="EM42" s="281"/>
      <c r="EN42" s="281"/>
      <c r="EO42" s="281"/>
      <c r="EP42" s="281"/>
      <c r="EQ42" s="281"/>
      <c r="ER42" s="281"/>
      <c r="ES42" s="281"/>
      <c r="ET42" s="281"/>
      <c r="EU42" s="281"/>
      <c r="EV42" s="281"/>
      <c r="EW42" s="281"/>
      <c r="EX42" s="281"/>
      <c r="EY42" s="281"/>
      <c r="EZ42" s="281"/>
      <c r="FA42" s="281"/>
      <c r="FB42" s="281"/>
      <c r="FC42" s="281"/>
      <c r="FD42" s="281"/>
      <c r="FE42" s="281"/>
      <c r="FF42" s="281"/>
      <c r="FG42" s="281"/>
      <c r="FH42" s="281"/>
      <c r="FI42" s="281"/>
      <c r="FJ42" s="281"/>
      <c r="FK42" s="281"/>
      <c r="FL42" s="281"/>
      <c r="FM42" s="281"/>
      <c r="FN42" s="281"/>
      <c r="FO42" s="281"/>
      <c r="FP42" s="281"/>
      <c r="FQ42" s="281"/>
      <c r="FR42" s="281"/>
      <c r="FS42" s="281"/>
      <c r="FT42" s="281"/>
      <c r="FU42" s="281"/>
      <c r="FV42" s="281"/>
      <c r="FW42" s="281"/>
      <c r="FX42" s="281"/>
      <c r="FY42" s="281"/>
      <c r="FZ42" s="281"/>
      <c r="GA42" s="281"/>
      <c r="GB42" s="281"/>
      <c r="GC42" s="281"/>
      <c r="GD42" s="281"/>
      <c r="GE42" s="281"/>
      <c r="GF42" s="281"/>
      <c r="GG42" s="281"/>
      <c r="GH42" s="281"/>
      <c r="GI42" s="281"/>
      <c r="GJ42" s="281"/>
      <c r="GK42" s="281"/>
      <c r="GL42" s="281"/>
      <c r="GM42" s="281"/>
      <c r="GN42" s="281"/>
      <c r="GO42" s="281"/>
      <c r="GP42" s="281"/>
      <c r="GQ42" s="281"/>
      <c r="GR42" s="281"/>
      <c r="GS42" s="281"/>
      <c r="GT42" s="281"/>
      <c r="GU42" s="281"/>
      <c r="GV42" s="281"/>
      <c r="GW42" s="281"/>
      <c r="GX42" s="281"/>
      <c r="GY42" s="281"/>
      <c r="GZ42" s="281"/>
      <c r="HA42" s="281"/>
      <c r="HB42" s="281"/>
      <c r="HC42" s="281"/>
      <c r="HD42" s="281"/>
      <c r="HE42" s="281"/>
      <c r="HF42" s="281"/>
      <c r="HG42" s="281"/>
      <c r="HH42" s="281"/>
      <c r="HI42" s="281"/>
      <c r="HJ42" s="281"/>
      <c r="HK42" s="281"/>
      <c r="HL42" s="281"/>
      <c r="HM42" s="281"/>
      <c r="HN42" s="281"/>
      <c r="HO42" s="281"/>
      <c r="HP42" s="281"/>
      <c r="HQ42" s="281"/>
      <c r="HR42" s="281"/>
      <c r="HS42" s="281"/>
      <c r="HT42" s="281"/>
      <c r="HU42" s="281"/>
      <c r="HV42" s="281"/>
      <c r="HW42" s="281"/>
      <c r="HX42" s="281"/>
      <c r="HY42" s="281"/>
      <c r="HZ42" s="281"/>
      <c r="IA42" s="281"/>
      <c r="IB42" s="281"/>
      <c r="IC42" s="281"/>
      <c r="ID42" s="281"/>
      <c r="IE42" s="281"/>
      <c r="IF42" s="281"/>
      <c r="IG42" s="281"/>
      <c r="IH42" s="281"/>
      <c r="II42" s="281"/>
      <c r="IJ42" s="281"/>
      <c r="IK42" s="281"/>
      <c r="IL42" s="281"/>
      <c r="IM42" s="281"/>
      <c r="IN42" s="281"/>
      <c r="IO42" s="281"/>
      <c r="IP42" s="281"/>
      <c r="IQ42" s="281"/>
      <c r="IR42" s="281"/>
      <c r="IS42" s="281"/>
      <c r="IT42" s="281"/>
      <c r="IU42" s="281"/>
      <c r="IV42" s="281"/>
      <c r="IW42" s="281"/>
      <c r="IX42" s="281"/>
      <c r="IY42" s="281"/>
      <c r="IZ42" s="281"/>
      <c r="JA42" s="281"/>
      <c r="JB42" s="281"/>
      <c r="JC42" s="281"/>
      <c r="JD42" s="281"/>
      <c r="JE42" s="281"/>
      <c r="JF42" s="281"/>
      <c r="JG42" s="281"/>
      <c r="JH42" s="281"/>
      <c r="JI42" s="248">
        <f t="shared" si="0"/>
        <v>8533.76</v>
      </c>
      <c r="JJ42" s="2"/>
      <c r="JK42" s="281"/>
      <c r="JL42" s="287"/>
      <c r="JM42" s="287"/>
      <c r="JN42" s="287"/>
      <c r="JO42" s="287"/>
      <c r="JP42" s="287"/>
    </row>
    <row r="43" spans="1:276" x14ac:dyDescent="0.25">
      <c r="A43" s="281"/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1"/>
      <c r="BC43" s="281"/>
      <c r="BD43" s="281"/>
      <c r="BE43" s="281"/>
      <c r="BF43" s="281"/>
      <c r="BG43" s="281"/>
      <c r="BH43" s="281"/>
      <c r="BI43" s="281"/>
      <c r="BJ43" s="281"/>
      <c r="BK43" s="281"/>
      <c r="BL43" s="281"/>
      <c r="BM43" s="281"/>
      <c r="BN43" s="281"/>
      <c r="BO43" s="281"/>
      <c r="BP43" s="281"/>
      <c r="BQ43" s="281"/>
      <c r="BR43" s="281"/>
      <c r="BS43" s="281"/>
      <c r="BT43" s="281"/>
      <c r="BU43" s="281"/>
      <c r="BV43" s="281"/>
      <c r="BW43" s="281"/>
      <c r="BX43" s="281"/>
      <c r="BY43" s="281"/>
      <c r="BZ43" s="281"/>
      <c r="CA43" s="281"/>
      <c r="CB43" s="281"/>
      <c r="CC43" s="281"/>
      <c r="CD43" s="281"/>
      <c r="CE43" s="281"/>
      <c r="CF43" s="281"/>
      <c r="CG43" s="281"/>
      <c r="CH43" s="281"/>
      <c r="CI43" s="281"/>
      <c r="CJ43" s="281"/>
      <c r="CK43" s="281"/>
      <c r="CL43" s="281"/>
      <c r="CM43" s="281"/>
      <c r="CN43" s="281"/>
      <c r="CO43" s="281"/>
      <c r="CP43" s="281"/>
      <c r="CQ43" s="281"/>
      <c r="CR43" s="281"/>
      <c r="CS43" s="281"/>
      <c r="CT43" s="281"/>
      <c r="CU43" s="281"/>
      <c r="CV43" s="281"/>
      <c r="CW43" s="281"/>
      <c r="CX43" s="281"/>
      <c r="CY43" s="281"/>
      <c r="CZ43" s="281"/>
      <c r="DA43" s="281"/>
      <c r="DB43" s="281"/>
      <c r="DC43" s="281"/>
      <c r="DD43" s="281"/>
      <c r="DE43" s="281"/>
      <c r="DF43" s="281"/>
      <c r="DG43" s="281"/>
      <c r="DH43" s="281"/>
      <c r="DI43" s="281"/>
      <c r="DJ43" s="281"/>
      <c r="DK43" s="281"/>
      <c r="DL43" s="281"/>
      <c r="DM43" s="281"/>
      <c r="DN43" s="281"/>
      <c r="DO43" s="281"/>
      <c r="DP43" s="281"/>
      <c r="DQ43" s="281"/>
      <c r="DR43" s="281"/>
      <c r="DS43" s="281"/>
      <c r="DT43" s="281"/>
      <c r="DU43" s="281"/>
      <c r="DV43" s="281"/>
      <c r="DW43" s="281"/>
      <c r="DX43" s="281"/>
      <c r="DY43" s="281"/>
      <c r="DZ43" s="281"/>
      <c r="EA43" s="281"/>
      <c r="EB43" s="281"/>
      <c r="EC43" s="281"/>
      <c r="ED43" s="281"/>
      <c r="EE43" s="281"/>
      <c r="EF43" s="281"/>
      <c r="EG43" s="281"/>
      <c r="EH43" s="281"/>
      <c r="EI43" s="281"/>
      <c r="EJ43" s="281"/>
      <c r="EK43" s="281"/>
      <c r="EL43" s="281"/>
      <c r="EM43" s="281"/>
      <c r="EN43" s="281"/>
      <c r="EO43" s="281"/>
      <c r="EP43" s="281"/>
      <c r="EQ43" s="281"/>
      <c r="ER43" s="281"/>
      <c r="ES43" s="281"/>
      <c r="ET43" s="281"/>
      <c r="EU43" s="281"/>
      <c r="EV43" s="281"/>
      <c r="EW43" s="281"/>
      <c r="EX43" s="281"/>
      <c r="EY43" s="281"/>
      <c r="EZ43" s="281"/>
      <c r="FA43" s="281"/>
      <c r="FB43" s="281"/>
      <c r="FC43" s="281"/>
      <c r="FD43" s="281"/>
      <c r="FE43" s="281"/>
      <c r="FF43" s="281"/>
      <c r="FG43" s="281"/>
      <c r="FH43" s="281"/>
      <c r="FI43" s="281"/>
      <c r="FJ43" s="281"/>
      <c r="FK43" s="281"/>
      <c r="FL43" s="281"/>
      <c r="FM43" s="281"/>
      <c r="FN43" s="281"/>
      <c r="FO43" s="281"/>
      <c r="FP43" s="281"/>
      <c r="FQ43" s="281"/>
      <c r="FR43" s="281"/>
      <c r="FS43" s="281"/>
      <c r="FT43" s="281"/>
      <c r="FU43" s="281"/>
      <c r="FV43" s="281"/>
      <c r="FW43" s="281"/>
      <c r="FX43" s="281"/>
      <c r="FY43" s="281"/>
      <c r="FZ43" s="281"/>
      <c r="GA43" s="281"/>
      <c r="GB43" s="281"/>
      <c r="GC43" s="281"/>
      <c r="GD43" s="281"/>
      <c r="GE43" s="281"/>
      <c r="GF43" s="281"/>
      <c r="GG43" s="281"/>
      <c r="GH43" s="281"/>
      <c r="GI43" s="281"/>
      <c r="GJ43" s="281"/>
      <c r="GK43" s="281"/>
      <c r="GL43" s="281"/>
      <c r="GM43" s="281"/>
      <c r="GN43" s="281"/>
      <c r="GO43" s="281"/>
      <c r="GP43" s="281"/>
      <c r="GQ43" s="281"/>
      <c r="GR43" s="281"/>
      <c r="GS43" s="281"/>
      <c r="GT43" s="281"/>
      <c r="GU43" s="281"/>
      <c r="GV43" s="281"/>
      <c r="GW43" s="281"/>
      <c r="GX43" s="281"/>
      <c r="GY43" s="281"/>
      <c r="GZ43" s="281"/>
      <c r="HA43" s="281"/>
      <c r="HB43" s="281"/>
      <c r="HC43" s="281"/>
      <c r="HD43" s="281"/>
      <c r="HE43" s="281"/>
      <c r="HF43" s="281"/>
      <c r="HG43" s="281"/>
      <c r="HH43" s="281"/>
      <c r="HI43" s="281"/>
      <c r="HJ43" s="281"/>
      <c r="HK43" s="281"/>
      <c r="HL43" s="281"/>
      <c r="HM43" s="281"/>
      <c r="HN43" s="281"/>
      <c r="HO43" s="281"/>
      <c r="HP43" s="281"/>
      <c r="HQ43" s="281"/>
      <c r="HR43" s="281"/>
      <c r="HS43" s="281"/>
      <c r="HT43" s="281"/>
      <c r="HU43" s="281"/>
      <c r="HV43" s="281"/>
      <c r="HW43" s="281"/>
      <c r="HX43" s="281"/>
      <c r="HY43" s="281"/>
      <c r="HZ43" s="281"/>
      <c r="IA43" s="281"/>
      <c r="IB43" s="281"/>
      <c r="IC43" s="281"/>
      <c r="ID43" s="281"/>
      <c r="IE43" s="281"/>
      <c r="IF43" s="281"/>
      <c r="IG43" s="281"/>
      <c r="IH43" s="281"/>
      <c r="II43" s="281"/>
      <c r="IJ43" s="281"/>
      <c r="IK43" s="281"/>
      <c r="IL43" s="281"/>
      <c r="IM43" s="281"/>
      <c r="IN43" s="281"/>
      <c r="IO43" s="281"/>
      <c r="IP43" s="281"/>
      <c r="IQ43" s="281"/>
      <c r="IR43" s="281"/>
      <c r="IS43" s="281"/>
      <c r="IT43" s="281"/>
      <c r="IU43" s="281"/>
      <c r="IV43" s="281"/>
      <c r="IW43" s="281"/>
      <c r="IX43" s="281"/>
      <c r="IY43" s="281"/>
      <c r="IZ43" s="281"/>
      <c r="JA43" s="281"/>
      <c r="JB43" s="281"/>
      <c r="JC43" s="281"/>
      <c r="JD43" s="281"/>
      <c r="JE43" s="281"/>
      <c r="JF43" s="281"/>
      <c r="JG43" s="281"/>
      <c r="JH43" s="281"/>
      <c r="JI43" s="248">
        <f t="shared" si="0"/>
        <v>0</v>
      </c>
      <c r="JJ43" s="2"/>
      <c r="JK43" s="281"/>
      <c r="JL43" s="287"/>
      <c r="JM43" s="287"/>
      <c r="JN43" s="287"/>
      <c r="JO43" s="287"/>
      <c r="JP43" s="287"/>
    </row>
    <row r="44" spans="1:276" x14ac:dyDescent="0.25">
      <c r="A44" s="281"/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1"/>
      <c r="BQ44" s="281"/>
      <c r="BR44" s="281"/>
      <c r="BS44" s="281"/>
      <c r="BT44" s="281"/>
      <c r="BU44" s="281"/>
      <c r="BV44" s="281"/>
      <c r="BW44" s="281"/>
      <c r="BX44" s="281"/>
      <c r="BY44" s="281"/>
      <c r="BZ44" s="281"/>
      <c r="CA44" s="281"/>
      <c r="CB44" s="281"/>
      <c r="CC44" s="281"/>
      <c r="CD44" s="281"/>
      <c r="CE44" s="281"/>
      <c r="CF44" s="281"/>
      <c r="CG44" s="281"/>
      <c r="CH44" s="281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B44" s="281"/>
      <c r="DC44" s="281"/>
      <c r="DD44" s="281"/>
      <c r="DE44" s="281"/>
      <c r="DF44" s="281"/>
      <c r="DG44" s="281"/>
      <c r="DH44" s="281"/>
      <c r="DI44" s="281"/>
      <c r="DJ44" s="281"/>
      <c r="DK44" s="281"/>
      <c r="DL44" s="281"/>
      <c r="DM44" s="281"/>
      <c r="DN44" s="281"/>
      <c r="DO44" s="281"/>
      <c r="DP44" s="281"/>
      <c r="DQ44" s="281"/>
      <c r="DR44" s="281"/>
      <c r="DS44" s="281"/>
      <c r="DT44" s="281"/>
      <c r="DU44" s="281"/>
      <c r="DV44" s="281"/>
      <c r="DW44" s="281"/>
      <c r="DX44" s="281"/>
      <c r="DY44" s="281"/>
      <c r="DZ44" s="281"/>
      <c r="EA44" s="281"/>
      <c r="EB44" s="281"/>
      <c r="EC44" s="281"/>
      <c r="ED44" s="281"/>
      <c r="EE44" s="281"/>
      <c r="EF44" s="281"/>
      <c r="EG44" s="281"/>
      <c r="EH44" s="281"/>
      <c r="EI44" s="281"/>
      <c r="EJ44" s="281"/>
      <c r="EK44" s="281"/>
      <c r="EL44" s="281"/>
      <c r="EM44" s="281"/>
      <c r="EN44" s="281"/>
      <c r="EO44" s="281"/>
      <c r="EP44" s="281"/>
      <c r="EQ44" s="281"/>
      <c r="ER44" s="281"/>
      <c r="ES44" s="281"/>
      <c r="ET44" s="281"/>
      <c r="EU44" s="281"/>
      <c r="EV44" s="281"/>
      <c r="EW44" s="281"/>
      <c r="EX44" s="281"/>
      <c r="EY44" s="281"/>
      <c r="EZ44" s="281"/>
      <c r="FA44" s="281"/>
      <c r="FB44" s="281"/>
      <c r="FC44" s="281"/>
      <c r="FD44" s="281"/>
      <c r="FE44" s="281"/>
      <c r="FF44" s="281"/>
      <c r="FG44" s="281"/>
      <c r="FH44" s="281"/>
      <c r="FI44" s="281"/>
      <c r="FJ44" s="281"/>
      <c r="FK44" s="281"/>
      <c r="FL44" s="281"/>
      <c r="FM44" s="281"/>
      <c r="FN44" s="281"/>
      <c r="FO44" s="281"/>
      <c r="FP44" s="281"/>
      <c r="FQ44" s="281"/>
      <c r="FR44" s="281"/>
      <c r="FS44" s="281"/>
      <c r="FT44" s="281"/>
      <c r="FU44" s="281"/>
      <c r="FV44" s="281"/>
      <c r="FW44" s="281"/>
      <c r="FX44" s="281"/>
      <c r="FY44" s="281"/>
      <c r="FZ44" s="281"/>
      <c r="GA44" s="281"/>
      <c r="GB44" s="281"/>
      <c r="GC44" s="281"/>
      <c r="GD44" s="281"/>
      <c r="GE44" s="281"/>
      <c r="GF44" s="281"/>
      <c r="GG44" s="281"/>
      <c r="GH44" s="281"/>
      <c r="GI44" s="281"/>
      <c r="GJ44" s="281"/>
      <c r="GK44" s="281"/>
      <c r="GL44" s="281"/>
      <c r="GM44" s="281"/>
      <c r="GN44" s="281"/>
      <c r="GO44" s="281"/>
      <c r="GP44" s="281"/>
      <c r="GQ44" s="281"/>
      <c r="GR44" s="281"/>
      <c r="GS44" s="281"/>
      <c r="GT44" s="281"/>
      <c r="GU44" s="281"/>
      <c r="GV44" s="281"/>
      <c r="GW44" s="281"/>
      <c r="GX44" s="281"/>
      <c r="GY44" s="281"/>
      <c r="GZ44" s="281"/>
      <c r="HA44" s="281"/>
      <c r="HB44" s="281"/>
      <c r="HC44" s="281"/>
      <c r="HD44" s="281"/>
      <c r="HE44" s="281"/>
      <c r="HF44" s="281"/>
      <c r="HG44" s="281"/>
      <c r="HH44" s="281"/>
      <c r="HI44" s="281"/>
      <c r="HJ44" s="281"/>
      <c r="HK44" s="281"/>
      <c r="HL44" s="281"/>
      <c r="HM44" s="281"/>
      <c r="HN44" s="281"/>
      <c r="HO44" s="281"/>
      <c r="HP44" s="281"/>
      <c r="HQ44" s="281"/>
      <c r="HR44" s="281"/>
      <c r="HS44" s="281"/>
      <c r="HT44" s="281"/>
      <c r="HU44" s="281"/>
      <c r="HV44" s="281"/>
      <c r="HW44" s="281"/>
      <c r="HX44" s="281"/>
      <c r="HY44" s="281"/>
      <c r="HZ44" s="281"/>
      <c r="IA44" s="281"/>
      <c r="IB44" s="281"/>
      <c r="IC44" s="281"/>
      <c r="ID44" s="281"/>
      <c r="IE44" s="281"/>
      <c r="IF44" s="281"/>
      <c r="IG44" s="281"/>
      <c r="IH44" s="281"/>
      <c r="II44" s="281"/>
      <c r="IJ44" s="281"/>
      <c r="IK44" s="281"/>
      <c r="IL44" s="281"/>
      <c r="IM44" s="281"/>
      <c r="IN44" s="281"/>
      <c r="IO44" s="281"/>
      <c r="IP44" s="281"/>
      <c r="IQ44" s="281"/>
      <c r="IR44" s="281"/>
      <c r="IS44" s="281"/>
      <c r="IT44" s="281"/>
      <c r="IU44" s="281"/>
      <c r="IV44" s="281"/>
      <c r="IW44" s="281"/>
      <c r="IX44" s="281"/>
      <c r="IY44" s="281"/>
      <c r="IZ44" s="281"/>
      <c r="JA44" s="281"/>
      <c r="JB44" s="281"/>
      <c r="JC44" s="281"/>
      <c r="JD44" s="281"/>
      <c r="JE44" s="281"/>
      <c r="JF44" s="281"/>
      <c r="JG44" s="281"/>
      <c r="JH44" s="281"/>
      <c r="JI44" s="248">
        <f t="shared" si="0"/>
        <v>0</v>
      </c>
      <c r="JJ44" s="2"/>
      <c r="JK44" s="281"/>
      <c r="JL44" s="287"/>
      <c r="JM44" s="287"/>
      <c r="JN44" s="287"/>
      <c r="JO44" s="287"/>
      <c r="JP44" s="287"/>
    </row>
    <row r="45" spans="1:276" x14ac:dyDescent="0.25">
      <c r="A45" s="281"/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1"/>
      <c r="BH45" s="281"/>
      <c r="BI45" s="281"/>
      <c r="BJ45" s="281"/>
      <c r="BK45" s="281"/>
      <c r="BL45" s="281"/>
      <c r="BM45" s="281"/>
      <c r="BN45" s="281"/>
      <c r="BO45" s="281"/>
      <c r="BP45" s="281"/>
      <c r="BQ45" s="281"/>
      <c r="BR45" s="281"/>
      <c r="BS45" s="281"/>
      <c r="BT45" s="281"/>
      <c r="BU45" s="281"/>
      <c r="BV45" s="281"/>
      <c r="BW45" s="281"/>
      <c r="BX45" s="281"/>
      <c r="BY45" s="281"/>
      <c r="BZ45" s="281"/>
      <c r="CA45" s="281"/>
      <c r="CB45" s="281"/>
      <c r="CC45" s="281"/>
      <c r="CD45" s="281"/>
      <c r="CE45" s="281"/>
      <c r="CF45" s="281"/>
      <c r="CG45" s="281"/>
      <c r="CH45" s="281"/>
      <c r="CI45" s="281"/>
      <c r="CJ45" s="281"/>
      <c r="CK45" s="281"/>
      <c r="CL45" s="281"/>
      <c r="CM45" s="281"/>
      <c r="CN45" s="281"/>
      <c r="CO45" s="281"/>
      <c r="CP45" s="281"/>
      <c r="CQ45" s="281"/>
      <c r="CR45" s="281"/>
      <c r="CS45" s="281"/>
      <c r="CT45" s="281"/>
      <c r="CU45" s="281"/>
      <c r="CV45" s="281"/>
      <c r="CW45" s="281"/>
      <c r="CX45" s="281"/>
      <c r="CY45" s="281"/>
      <c r="CZ45" s="281"/>
      <c r="DA45" s="281"/>
      <c r="DB45" s="281"/>
      <c r="DC45" s="281"/>
      <c r="DD45" s="281"/>
      <c r="DE45" s="281"/>
      <c r="DF45" s="281"/>
      <c r="DG45" s="281"/>
      <c r="DH45" s="281"/>
      <c r="DI45" s="281"/>
      <c r="DJ45" s="281"/>
      <c r="DK45" s="281"/>
      <c r="DL45" s="281"/>
      <c r="DM45" s="281"/>
      <c r="DN45" s="281"/>
      <c r="DO45" s="281"/>
      <c r="DP45" s="281"/>
      <c r="DQ45" s="281"/>
      <c r="DR45" s="281"/>
      <c r="DS45" s="281"/>
      <c r="DT45" s="281"/>
      <c r="DU45" s="281"/>
      <c r="DV45" s="281"/>
      <c r="DW45" s="281"/>
      <c r="DX45" s="281"/>
      <c r="DY45" s="281"/>
      <c r="DZ45" s="281"/>
      <c r="EA45" s="281"/>
      <c r="EB45" s="281"/>
      <c r="EC45" s="281"/>
      <c r="ED45" s="281"/>
      <c r="EE45" s="281"/>
      <c r="EF45" s="281"/>
      <c r="EG45" s="281"/>
      <c r="EH45" s="281"/>
      <c r="EI45" s="281"/>
      <c r="EJ45" s="281"/>
      <c r="EK45" s="281"/>
      <c r="EL45" s="281"/>
      <c r="EM45" s="281"/>
      <c r="EN45" s="281"/>
      <c r="EO45" s="281"/>
      <c r="EP45" s="281"/>
      <c r="EQ45" s="281"/>
      <c r="ER45" s="281"/>
      <c r="ES45" s="281"/>
      <c r="ET45" s="281"/>
      <c r="EU45" s="281"/>
      <c r="EV45" s="281"/>
      <c r="EW45" s="281"/>
      <c r="EX45" s="281"/>
      <c r="EY45" s="281"/>
      <c r="EZ45" s="281"/>
      <c r="FA45" s="281"/>
      <c r="FB45" s="281"/>
      <c r="FC45" s="281"/>
      <c r="FD45" s="281"/>
      <c r="FE45" s="281"/>
      <c r="FF45" s="281"/>
      <c r="FG45" s="281"/>
      <c r="FH45" s="281"/>
      <c r="FI45" s="281"/>
      <c r="FJ45" s="281"/>
      <c r="FK45" s="281"/>
      <c r="FL45" s="281"/>
      <c r="FM45" s="281"/>
      <c r="FN45" s="281"/>
      <c r="FO45" s="281"/>
      <c r="FP45" s="281"/>
      <c r="FQ45" s="281"/>
      <c r="FR45" s="281"/>
      <c r="FS45" s="281"/>
      <c r="FT45" s="281"/>
      <c r="FU45" s="281"/>
      <c r="FV45" s="281"/>
      <c r="FW45" s="281"/>
      <c r="FX45" s="281"/>
      <c r="FY45" s="281"/>
      <c r="FZ45" s="281"/>
      <c r="GA45" s="281"/>
      <c r="GB45" s="281"/>
      <c r="GC45" s="281"/>
      <c r="GD45" s="281"/>
      <c r="GE45" s="281"/>
      <c r="GF45" s="281"/>
      <c r="GG45" s="281"/>
      <c r="GH45" s="281"/>
      <c r="GI45" s="281"/>
      <c r="GJ45" s="281"/>
      <c r="GK45" s="281"/>
      <c r="GL45" s="281"/>
      <c r="GM45" s="281"/>
      <c r="GN45" s="281"/>
      <c r="GO45" s="281"/>
      <c r="GP45" s="281"/>
      <c r="GQ45" s="281"/>
      <c r="GR45" s="281"/>
      <c r="GS45" s="281"/>
      <c r="GT45" s="281"/>
      <c r="GU45" s="281"/>
      <c r="GV45" s="281"/>
      <c r="GW45" s="281"/>
      <c r="GX45" s="281"/>
      <c r="GY45" s="281"/>
      <c r="GZ45" s="281"/>
      <c r="HA45" s="281"/>
      <c r="HB45" s="281"/>
      <c r="HC45" s="281"/>
      <c r="HD45" s="281"/>
      <c r="HE45" s="281"/>
      <c r="HF45" s="281"/>
      <c r="HG45" s="281"/>
      <c r="HH45" s="281"/>
      <c r="HI45" s="281"/>
      <c r="HJ45" s="281"/>
      <c r="HK45" s="281"/>
      <c r="HL45" s="281"/>
      <c r="HM45" s="281"/>
      <c r="HN45" s="281"/>
      <c r="HO45" s="281"/>
      <c r="HP45" s="281"/>
      <c r="HQ45" s="281"/>
      <c r="HR45" s="281"/>
      <c r="HS45" s="281"/>
      <c r="HT45" s="281"/>
      <c r="HU45" s="281"/>
      <c r="HV45" s="281"/>
      <c r="HW45" s="281"/>
      <c r="HX45" s="281"/>
      <c r="HY45" s="281"/>
      <c r="HZ45" s="281"/>
      <c r="IA45" s="281"/>
      <c r="IB45" s="281"/>
      <c r="IC45" s="281"/>
      <c r="ID45" s="281"/>
      <c r="IE45" s="281"/>
      <c r="IF45" s="281"/>
      <c r="IG45" s="281"/>
      <c r="IH45" s="281"/>
      <c r="II45" s="281"/>
      <c r="IJ45" s="281"/>
      <c r="IK45" s="281"/>
      <c r="IL45" s="281"/>
      <c r="IM45" s="281"/>
      <c r="IN45" s="281"/>
      <c r="IO45" s="281"/>
      <c r="IP45" s="281"/>
      <c r="IQ45" s="281"/>
      <c r="IR45" s="281"/>
      <c r="IS45" s="281"/>
      <c r="IT45" s="281"/>
      <c r="IU45" s="281"/>
      <c r="IV45" s="281"/>
      <c r="IW45" s="281"/>
      <c r="IX45" s="281"/>
      <c r="IY45" s="281"/>
      <c r="IZ45" s="281"/>
      <c r="JA45" s="281"/>
      <c r="JB45" s="281"/>
      <c r="JC45" s="281"/>
      <c r="JD45" s="281"/>
      <c r="JE45" s="281"/>
      <c r="JF45" s="281"/>
      <c r="JG45" s="281"/>
      <c r="JH45" s="281"/>
      <c r="JI45" s="248">
        <f t="shared" si="0"/>
        <v>0</v>
      </c>
      <c r="JJ45" s="2"/>
      <c r="JK45" s="281"/>
      <c r="JL45" s="287"/>
      <c r="JM45" s="287"/>
      <c r="JN45" s="287"/>
      <c r="JO45" s="287"/>
      <c r="JP45" s="287"/>
    </row>
    <row r="46" spans="1:276" x14ac:dyDescent="0.25">
      <c r="A46" s="281"/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1"/>
      <c r="CC46" s="281"/>
      <c r="CD46" s="281"/>
      <c r="CE46" s="281"/>
      <c r="CF46" s="281"/>
      <c r="CG46" s="281"/>
      <c r="CH46" s="281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B46" s="281"/>
      <c r="DC46" s="281"/>
      <c r="DD46" s="281"/>
      <c r="DE46" s="281"/>
      <c r="DF46" s="281"/>
      <c r="DG46" s="281"/>
      <c r="DH46" s="281"/>
      <c r="DI46" s="281"/>
      <c r="DJ46" s="281"/>
      <c r="DK46" s="281"/>
      <c r="DL46" s="281"/>
      <c r="DM46" s="281"/>
      <c r="DN46" s="281"/>
      <c r="DO46" s="281"/>
      <c r="DP46" s="281"/>
      <c r="DQ46" s="281"/>
      <c r="DR46" s="281"/>
      <c r="DS46" s="281"/>
      <c r="DT46" s="281"/>
      <c r="DU46" s="281"/>
      <c r="DV46" s="281"/>
      <c r="DW46" s="281"/>
      <c r="DX46" s="281"/>
      <c r="DY46" s="281"/>
      <c r="DZ46" s="281"/>
      <c r="EA46" s="281"/>
      <c r="EB46" s="281"/>
      <c r="EC46" s="281"/>
      <c r="ED46" s="281"/>
      <c r="EE46" s="281"/>
      <c r="EF46" s="281"/>
      <c r="EG46" s="281"/>
      <c r="EH46" s="281"/>
      <c r="EI46" s="281"/>
      <c r="EJ46" s="281"/>
      <c r="EK46" s="281"/>
      <c r="EL46" s="281"/>
      <c r="EM46" s="281"/>
      <c r="EN46" s="281"/>
      <c r="EO46" s="281"/>
      <c r="EP46" s="281"/>
      <c r="EQ46" s="281"/>
      <c r="ER46" s="281"/>
      <c r="ES46" s="281"/>
      <c r="ET46" s="281"/>
      <c r="EU46" s="281"/>
      <c r="EV46" s="281"/>
      <c r="EW46" s="281"/>
      <c r="EX46" s="281"/>
      <c r="EY46" s="281"/>
      <c r="EZ46" s="281"/>
      <c r="FA46" s="281"/>
      <c r="FB46" s="281"/>
      <c r="FC46" s="281"/>
      <c r="FD46" s="281"/>
      <c r="FE46" s="281"/>
      <c r="FF46" s="281"/>
      <c r="FG46" s="281"/>
      <c r="FH46" s="281"/>
      <c r="FI46" s="281"/>
      <c r="FJ46" s="281"/>
      <c r="FK46" s="281"/>
      <c r="FL46" s="281"/>
      <c r="FM46" s="281"/>
      <c r="FN46" s="281"/>
      <c r="FO46" s="281"/>
      <c r="FP46" s="281"/>
      <c r="FQ46" s="281"/>
      <c r="FR46" s="281"/>
      <c r="FS46" s="281"/>
      <c r="FT46" s="281"/>
      <c r="FU46" s="281"/>
      <c r="FV46" s="281"/>
      <c r="FW46" s="281"/>
      <c r="FX46" s="281"/>
      <c r="FY46" s="281"/>
      <c r="FZ46" s="281"/>
      <c r="GA46" s="281"/>
      <c r="GB46" s="281"/>
      <c r="GC46" s="281"/>
      <c r="GD46" s="281"/>
      <c r="GE46" s="281"/>
      <c r="GF46" s="281"/>
      <c r="GG46" s="281"/>
      <c r="GH46" s="281"/>
      <c r="GI46" s="281"/>
      <c r="GJ46" s="281"/>
      <c r="GK46" s="281"/>
      <c r="GL46" s="281"/>
      <c r="GM46" s="281"/>
      <c r="GN46" s="281"/>
      <c r="GO46" s="281"/>
      <c r="GP46" s="281"/>
      <c r="GQ46" s="281"/>
      <c r="GR46" s="281"/>
      <c r="GS46" s="281"/>
      <c r="GT46" s="281"/>
      <c r="GU46" s="281"/>
      <c r="GV46" s="281"/>
      <c r="GW46" s="281"/>
      <c r="GX46" s="281"/>
      <c r="GY46" s="281"/>
      <c r="GZ46" s="281"/>
      <c r="HA46" s="281"/>
      <c r="HB46" s="281"/>
      <c r="HC46" s="281"/>
      <c r="HD46" s="281"/>
      <c r="HE46" s="281"/>
      <c r="HF46" s="281"/>
      <c r="HG46" s="281"/>
      <c r="HH46" s="281"/>
      <c r="HI46" s="281"/>
      <c r="HJ46" s="281"/>
      <c r="HK46" s="281"/>
      <c r="HL46" s="281"/>
      <c r="HM46" s="281"/>
      <c r="HN46" s="281"/>
      <c r="HO46" s="281"/>
      <c r="HP46" s="281"/>
      <c r="HQ46" s="281"/>
      <c r="HR46" s="281"/>
      <c r="HS46" s="281"/>
      <c r="HT46" s="281"/>
      <c r="HU46" s="281"/>
      <c r="HV46" s="281"/>
      <c r="HW46" s="281"/>
      <c r="HX46" s="281"/>
      <c r="HY46" s="281"/>
      <c r="HZ46" s="281"/>
      <c r="IA46" s="281"/>
      <c r="IB46" s="281"/>
      <c r="IC46" s="281"/>
      <c r="ID46" s="281"/>
      <c r="IE46" s="281"/>
      <c r="IF46" s="281"/>
      <c r="IG46" s="281"/>
      <c r="IH46" s="281"/>
      <c r="II46" s="281"/>
      <c r="IJ46" s="281"/>
      <c r="IK46" s="281"/>
      <c r="IL46" s="281"/>
      <c r="IM46" s="281"/>
      <c r="IN46" s="281"/>
      <c r="IO46" s="281"/>
      <c r="IP46" s="281"/>
      <c r="IQ46" s="281"/>
      <c r="IR46" s="281"/>
      <c r="IS46" s="281"/>
      <c r="IT46" s="281"/>
      <c r="IU46" s="281"/>
      <c r="IV46" s="281"/>
      <c r="IW46" s="281"/>
      <c r="IX46" s="281"/>
      <c r="IY46" s="281"/>
      <c r="IZ46" s="281"/>
      <c r="JA46" s="281"/>
      <c r="JB46" s="281"/>
      <c r="JC46" s="281"/>
      <c r="JD46" s="281"/>
      <c r="JE46" s="281"/>
      <c r="JF46" s="281"/>
      <c r="JG46" s="281"/>
      <c r="JH46" s="281"/>
      <c r="JI46" s="248">
        <f t="shared" si="0"/>
        <v>0</v>
      </c>
      <c r="JJ46" s="2"/>
      <c r="JK46" s="281"/>
      <c r="JL46" s="287"/>
      <c r="JM46" s="287"/>
      <c r="JN46" s="287"/>
      <c r="JO46" s="287"/>
      <c r="JP46" s="287"/>
    </row>
    <row r="47" spans="1:276" x14ac:dyDescent="0.25">
      <c r="A47" s="281"/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1"/>
      <c r="BH47" s="281"/>
      <c r="BI47" s="281"/>
      <c r="BJ47" s="281"/>
      <c r="BK47" s="281"/>
      <c r="BL47" s="281"/>
      <c r="BM47" s="281"/>
      <c r="BN47" s="281"/>
      <c r="BO47" s="281"/>
      <c r="BP47" s="281"/>
      <c r="BQ47" s="281"/>
      <c r="BR47" s="281"/>
      <c r="BS47" s="281"/>
      <c r="BT47" s="281"/>
      <c r="BU47" s="281"/>
      <c r="BV47" s="281"/>
      <c r="BW47" s="281"/>
      <c r="BX47" s="281"/>
      <c r="BY47" s="281"/>
      <c r="BZ47" s="281"/>
      <c r="CA47" s="281"/>
      <c r="CB47" s="281"/>
      <c r="CC47" s="281"/>
      <c r="CD47" s="281"/>
      <c r="CE47" s="281"/>
      <c r="CF47" s="281"/>
      <c r="CG47" s="281"/>
      <c r="CH47" s="281"/>
      <c r="CI47" s="281"/>
      <c r="CJ47" s="281"/>
      <c r="CK47" s="281"/>
      <c r="CL47" s="281"/>
      <c r="CM47" s="281"/>
      <c r="CN47" s="281"/>
      <c r="CO47" s="281"/>
      <c r="CP47" s="281"/>
      <c r="CQ47" s="281"/>
      <c r="CR47" s="281"/>
      <c r="CS47" s="281"/>
      <c r="CT47" s="281"/>
      <c r="CU47" s="281"/>
      <c r="CV47" s="281"/>
      <c r="CW47" s="281"/>
      <c r="CX47" s="281"/>
      <c r="CY47" s="281"/>
      <c r="CZ47" s="281"/>
      <c r="DA47" s="281"/>
      <c r="DB47" s="281"/>
      <c r="DC47" s="281"/>
      <c r="DD47" s="281"/>
      <c r="DE47" s="281"/>
      <c r="DF47" s="281"/>
      <c r="DG47" s="281"/>
      <c r="DH47" s="281"/>
      <c r="DI47" s="281"/>
      <c r="DJ47" s="281"/>
      <c r="DK47" s="281"/>
      <c r="DL47" s="281"/>
      <c r="DM47" s="281"/>
      <c r="DN47" s="281"/>
      <c r="DO47" s="281"/>
      <c r="DP47" s="281"/>
      <c r="DQ47" s="281"/>
      <c r="DR47" s="281"/>
      <c r="DS47" s="281"/>
      <c r="DT47" s="281"/>
      <c r="DU47" s="281"/>
      <c r="DV47" s="281"/>
      <c r="DW47" s="281"/>
      <c r="DX47" s="281"/>
      <c r="DY47" s="281"/>
      <c r="DZ47" s="281"/>
      <c r="EA47" s="281"/>
      <c r="EB47" s="281"/>
      <c r="EC47" s="281"/>
      <c r="ED47" s="281"/>
      <c r="EE47" s="281"/>
      <c r="EF47" s="281"/>
      <c r="EG47" s="281"/>
      <c r="EH47" s="281"/>
      <c r="EI47" s="281"/>
      <c r="EJ47" s="281"/>
      <c r="EK47" s="281"/>
      <c r="EL47" s="281"/>
      <c r="EM47" s="281"/>
      <c r="EN47" s="281"/>
      <c r="EO47" s="281"/>
      <c r="EP47" s="281"/>
      <c r="EQ47" s="281"/>
      <c r="ER47" s="281"/>
      <c r="ES47" s="281"/>
      <c r="ET47" s="281"/>
      <c r="EU47" s="281"/>
      <c r="EV47" s="281"/>
      <c r="EW47" s="281"/>
      <c r="EX47" s="281"/>
      <c r="EY47" s="281"/>
      <c r="EZ47" s="281"/>
      <c r="FA47" s="281"/>
      <c r="FB47" s="281"/>
      <c r="FC47" s="281"/>
      <c r="FD47" s="281"/>
      <c r="FE47" s="281"/>
      <c r="FF47" s="281"/>
      <c r="FG47" s="281"/>
      <c r="FH47" s="281"/>
      <c r="FI47" s="281"/>
      <c r="FJ47" s="281"/>
      <c r="FK47" s="281"/>
      <c r="FL47" s="281"/>
      <c r="FM47" s="281"/>
      <c r="FN47" s="281"/>
      <c r="FO47" s="281"/>
      <c r="FP47" s="281"/>
      <c r="FQ47" s="281"/>
      <c r="FR47" s="281"/>
      <c r="FS47" s="281"/>
      <c r="FT47" s="281"/>
      <c r="FU47" s="281"/>
      <c r="FV47" s="281"/>
      <c r="FW47" s="281"/>
      <c r="FX47" s="281"/>
      <c r="FY47" s="281"/>
      <c r="FZ47" s="281"/>
      <c r="GA47" s="281"/>
      <c r="GB47" s="281"/>
      <c r="GC47" s="281"/>
      <c r="GD47" s="281"/>
      <c r="GE47" s="281"/>
      <c r="GF47" s="281"/>
      <c r="GG47" s="281"/>
      <c r="GH47" s="281"/>
      <c r="GI47" s="281"/>
      <c r="GJ47" s="281"/>
      <c r="GK47" s="281"/>
      <c r="GL47" s="281"/>
      <c r="GM47" s="281"/>
      <c r="GN47" s="281"/>
      <c r="GO47" s="281"/>
      <c r="GP47" s="281"/>
      <c r="GQ47" s="281"/>
      <c r="GR47" s="281"/>
      <c r="GS47" s="281"/>
      <c r="GT47" s="281"/>
      <c r="GU47" s="281"/>
      <c r="GV47" s="281"/>
      <c r="GW47" s="281"/>
      <c r="GX47" s="281"/>
      <c r="GY47" s="281"/>
      <c r="GZ47" s="281"/>
      <c r="HA47" s="281"/>
      <c r="HB47" s="281"/>
      <c r="HC47" s="281"/>
      <c r="HD47" s="281"/>
      <c r="HE47" s="281"/>
      <c r="HF47" s="281"/>
      <c r="HG47" s="281"/>
      <c r="HH47" s="281"/>
      <c r="HI47" s="281"/>
      <c r="HJ47" s="281"/>
      <c r="HK47" s="281"/>
      <c r="HL47" s="281"/>
      <c r="HM47" s="281"/>
      <c r="HN47" s="281"/>
      <c r="HO47" s="281"/>
      <c r="HP47" s="281"/>
      <c r="HQ47" s="281"/>
      <c r="HR47" s="281"/>
      <c r="HS47" s="281"/>
      <c r="HT47" s="281"/>
      <c r="HU47" s="281"/>
      <c r="HV47" s="281"/>
      <c r="HW47" s="281"/>
      <c r="HX47" s="281"/>
      <c r="HY47" s="281"/>
      <c r="HZ47" s="281"/>
      <c r="IA47" s="281"/>
      <c r="IB47" s="281"/>
      <c r="IC47" s="281"/>
      <c r="ID47" s="281"/>
      <c r="IE47" s="281"/>
      <c r="IF47" s="281"/>
      <c r="IG47" s="281"/>
      <c r="IH47" s="281"/>
      <c r="II47" s="281"/>
      <c r="IJ47" s="281"/>
      <c r="IK47" s="281"/>
      <c r="IL47" s="281"/>
      <c r="IM47" s="281"/>
      <c r="IN47" s="281"/>
      <c r="IO47" s="281"/>
      <c r="IP47" s="281"/>
      <c r="IQ47" s="281"/>
      <c r="IR47" s="281"/>
      <c r="IS47" s="281"/>
      <c r="IT47" s="281"/>
      <c r="IU47" s="281"/>
      <c r="IV47" s="281"/>
      <c r="IW47" s="281"/>
      <c r="IX47" s="281"/>
      <c r="IY47" s="281"/>
      <c r="IZ47" s="281"/>
      <c r="JA47" s="281"/>
      <c r="JB47" s="281"/>
      <c r="JC47" s="281"/>
      <c r="JD47" s="281"/>
      <c r="JE47" s="281"/>
      <c r="JF47" s="281"/>
      <c r="JG47" s="281"/>
      <c r="JH47" s="281"/>
      <c r="JI47" s="248">
        <f t="shared" si="0"/>
        <v>0</v>
      </c>
      <c r="JJ47" s="2"/>
      <c r="JK47" s="281"/>
      <c r="JL47" s="287"/>
      <c r="JM47" s="287"/>
      <c r="JN47" s="287"/>
      <c r="JO47" s="287"/>
      <c r="JP47" s="287"/>
    </row>
    <row r="48" spans="1:276" x14ac:dyDescent="0.25">
      <c r="A48" s="281"/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1"/>
      <c r="CC48" s="281"/>
      <c r="CD48" s="281"/>
      <c r="CE48" s="281"/>
      <c r="CF48" s="281"/>
      <c r="CG48" s="281"/>
      <c r="CH48" s="281"/>
      <c r="CI48" s="281"/>
      <c r="CJ48" s="281"/>
      <c r="CK48" s="281"/>
      <c r="CL48" s="281"/>
      <c r="CM48" s="281"/>
      <c r="CN48" s="281"/>
      <c r="CO48" s="281"/>
      <c r="CP48" s="281"/>
      <c r="CQ48" s="281"/>
      <c r="CR48" s="281"/>
      <c r="CS48" s="281"/>
      <c r="CT48" s="281"/>
      <c r="CU48" s="281"/>
      <c r="CV48" s="281"/>
      <c r="CW48" s="281"/>
      <c r="CX48" s="281"/>
      <c r="CY48" s="281"/>
      <c r="CZ48" s="281"/>
      <c r="DA48" s="281"/>
      <c r="DB48" s="281"/>
      <c r="DC48" s="281"/>
      <c r="DD48" s="281"/>
      <c r="DE48" s="281"/>
      <c r="DF48" s="281"/>
      <c r="DG48" s="281"/>
      <c r="DH48" s="281"/>
      <c r="DI48" s="281"/>
      <c r="DJ48" s="281"/>
      <c r="DK48" s="281"/>
      <c r="DL48" s="281"/>
      <c r="DM48" s="281"/>
      <c r="DN48" s="281"/>
      <c r="DO48" s="281"/>
      <c r="DP48" s="281"/>
      <c r="DQ48" s="281"/>
      <c r="DR48" s="281"/>
      <c r="DS48" s="281"/>
      <c r="DT48" s="281"/>
      <c r="DU48" s="281"/>
      <c r="DV48" s="281"/>
      <c r="DW48" s="281"/>
      <c r="DX48" s="281"/>
      <c r="DY48" s="281"/>
      <c r="DZ48" s="281"/>
      <c r="EA48" s="281"/>
      <c r="EB48" s="281"/>
      <c r="EC48" s="281"/>
      <c r="ED48" s="281"/>
      <c r="EE48" s="281"/>
      <c r="EF48" s="281"/>
      <c r="EG48" s="281"/>
      <c r="EH48" s="281"/>
      <c r="EI48" s="281"/>
      <c r="EJ48" s="281"/>
      <c r="EK48" s="281"/>
      <c r="EL48" s="281"/>
      <c r="EM48" s="281"/>
      <c r="EN48" s="281"/>
      <c r="EO48" s="281"/>
      <c r="EP48" s="281"/>
      <c r="EQ48" s="281"/>
      <c r="ER48" s="281"/>
      <c r="ES48" s="281"/>
      <c r="ET48" s="281"/>
      <c r="EU48" s="281"/>
      <c r="EV48" s="281"/>
      <c r="EW48" s="281"/>
      <c r="EX48" s="281"/>
      <c r="EY48" s="281"/>
      <c r="EZ48" s="281"/>
      <c r="FA48" s="281"/>
      <c r="FB48" s="281"/>
      <c r="FC48" s="281"/>
      <c r="FD48" s="281"/>
      <c r="FE48" s="281"/>
      <c r="FF48" s="281"/>
      <c r="FG48" s="281"/>
      <c r="FH48" s="281"/>
      <c r="FI48" s="281"/>
      <c r="FJ48" s="281"/>
      <c r="FK48" s="281"/>
      <c r="FL48" s="281"/>
      <c r="FM48" s="281"/>
      <c r="FN48" s="281"/>
      <c r="FO48" s="281"/>
      <c r="FP48" s="281"/>
      <c r="FQ48" s="281"/>
      <c r="FR48" s="281"/>
      <c r="FS48" s="281"/>
      <c r="FT48" s="281"/>
      <c r="FU48" s="281"/>
      <c r="FV48" s="281"/>
      <c r="FW48" s="281"/>
      <c r="FX48" s="281"/>
      <c r="FY48" s="281"/>
      <c r="FZ48" s="281"/>
      <c r="GA48" s="281"/>
      <c r="GB48" s="281"/>
      <c r="GC48" s="281"/>
      <c r="GD48" s="281"/>
      <c r="GE48" s="281"/>
      <c r="GF48" s="281"/>
      <c r="GG48" s="281"/>
      <c r="GH48" s="281"/>
      <c r="GI48" s="281"/>
      <c r="GJ48" s="281"/>
      <c r="GK48" s="281"/>
      <c r="GL48" s="281"/>
      <c r="GM48" s="281"/>
      <c r="GN48" s="281"/>
      <c r="GO48" s="281"/>
      <c r="GP48" s="281"/>
      <c r="GQ48" s="281"/>
      <c r="GR48" s="281"/>
      <c r="GS48" s="281"/>
      <c r="GT48" s="281"/>
      <c r="GU48" s="281"/>
      <c r="GV48" s="281"/>
      <c r="GW48" s="281"/>
      <c r="GX48" s="281"/>
      <c r="GY48" s="281"/>
      <c r="GZ48" s="281"/>
      <c r="HA48" s="281"/>
      <c r="HB48" s="281"/>
      <c r="HC48" s="281"/>
      <c r="HD48" s="281"/>
      <c r="HE48" s="281"/>
      <c r="HF48" s="281"/>
      <c r="HG48" s="281"/>
      <c r="HH48" s="281"/>
      <c r="HI48" s="281"/>
      <c r="HJ48" s="281"/>
      <c r="HK48" s="281"/>
      <c r="HL48" s="281"/>
      <c r="HM48" s="281"/>
      <c r="HN48" s="281"/>
      <c r="HO48" s="281"/>
      <c r="HP48" s="281"/>
      <c r="HQ48" s="281"/>
      <c r="HR48" s="281"/>
      <c r="HS48" s="281"/>
      <c r="HT48" s="281"/>
      <c r="HU48" s="281"/>
      <c r="HV48" s="281"/>
      <c r="HW48" s="281"/>
      <c r="HX48" s="281"/>
      <c r="HY48" s="281"/>
      <c r="HZ48" s="281"/>
      <c r="IA48" s="281"/>
      <c r="IB48" s="281"/>
      <c r="IC48" s="281"/>
      <c r="ID48" s="281"/>
      <c r="IE48" s="281"/>
      <c r="IF48" s="281"/>
      <c r="IG48" s="281"/>
      <c r="IH48" s="281"/>
      <c r="II48" s="281"/>
      <c r="IJ48" s="281"/>
      <c r="IK48" s="281"/>
      <c r="IL48" s="281"/>
      <c r="IM48" s="281"/>
      <c r="IN48" s="281"/>
      <c r="IO48" s="281"/>
      <c r="IP48" s="281"/>
      <c r="IQ48" s="281"/>
      <c r="IR48" s="281"/>
      <c r="IS48" s="281"/>
      <c r="IT48" s="281"/>
      <c r="IU48" s="281"/>
      <c r="IV48" s="281"/>
      <c r="IW48" s="281"/>
      <c r="IX48" s="281"/>
      <c r="IY48" s="281"/>
      <c r="IZ48" s="281"/>
      <c r="JA48" s="281"/>
      <c r="JB48" s="281"/>
      <c r="JC48" s="281"/>
      <c r="JD48" s="281"/>
      <c r="JE48" s="281"/>
      <c r="JF48" s="281"/>
      <c r="JG48" s="281"/>
      <c r="JH48" s="281"/>
      <c r="JI48" s="248">
        <f t="shared" si="0"/>
        <v>0</v>
      </c>
      <c r="JJ48" s="2"/>
      <c r="JK48" s="281"/>
      <c r="JL48" s="287"/>
      <c r="JM48" s="287"/>
      <c r="JN48" s="287"/>
      <c r="JO48" s="287"/>
      <c r="JP48" s="287"/>
    </row>
    <row r="49" spans="1:276" x14ac:dyDescent="0.25">
      <c r="A49" s="281"/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281"/>
      <c r="AO49" s="281"/>
      <c r="AP49" s="281"/>
      <c r="AQ49" s="281"/>
      <c r="AR49" s="281"/>
      <c r="AS49" s="281"/>
      <c r="AT49" s="281"/>
      <c r="AU49" s="281"/>
      <c r="AV49" s="281"/>
      <c r="AW49" s="281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81"/>
      <c r="BI49" s="281"/>
      <c r="BJ49" s="281"/>
      <c r="BK49" s="281"/>
      <c r="BL49" s="281"/>
      <c r="BM49" s="281"/>
      <c r="BN49" s="281"/>
      <c r="BO49" s="281"/>
      <c r="BP49" s="281"/>
      <c r="BQ49" s="281"/>
      <c r="BR49" s="281"/>
      <c r="BS49" s="281"/>
      <c r="BT49" s="281"/>
      <c r="BU49" s="281"/>
      <c r="BV49" s="281"/>
      <c r="BW49" s="281"/>
      <c r="BX49" s="281"/>
      <c r="BY49" s="281"/>
      <c r="BZ49" s="281"/>
      <c r="CA49" s="281"/>
      <c r="CB49" s="281"/>
      <c r="CC49" s="281"/>
      <c r="CD49" s="281"/>
      <c r="CE49" s="281"/>
      <c r="CF49" s="281"/>
      <c r="CG49" s="281"/>
      <c r="CH49" s="281"/>
      <c r="CI49" s="281"/>
      <c r="CJ49" s="281"/>
      <c r="CK49" s="281"/>
      <c r="CL49" s="281"/>
      <c r="CM49" s="281"/>
      <c r="CN49" s="281"/>
      <c r="CO49" s="281"/>
      <c r="CP49" s="281"/>
      <c r="CQ49" s="281"/>
      <c r="CR49" s="281"/>
      <c r="CS49" s="281"/>
      <c r="CT49" s="281"/>
      <c r="CU49" s="281"/>
      <c r="CV49" s="281"/>
      <c r="CW49" s="281"/>
      <c r="CX49" s="281"/>
      <c r="CY49" s="281"/>
      <c r="CZ49" s="281"/>
      <c r="DA49" s="281"/>
      <c r="DB49" s="281"/>
      <c r="DC49" s="281"/>
      <c r="DD49" s="281"/>
      <c r="DE49" s="281"/>
      <c r="DF49" s="281"/>
      <c r="DG49" s="281"/>
      <c r="DH49" s="281"/>
      <c r="DI49" s="281"/>
      <c r="DJ49" s="281"/>
      <c r="DK49" s="281"/>
      <c r="DL49" s="281"/>
      <c r="DM49" s="281"/>
      <c r="DN49" s="281"/>
      <c r="DO49" s="281"/>
      <c r="DP49" s="281"/>
      <c r="DQ49" s="281"/>
      <c r="DR49" s="281"/>
      <c r="DS49" s="281"/>
      <c r="DT49" s="281"/>
      <c r="DU49" s="281"/>
      <c r="DV49" s="281"/>
      <c r="DW49" s="281"/>
      <c r="DX49" s="281"/>
      <c r="DY49" s="281"/>
      <c r="DZ49" s="281"/>
      <c r="EA49" s="281"/>
      <c r="EB49" s="281"/>
      <c r="EC49" s="281"/>
      <c r="ED49" s="281"/>
      <c r="EE49" s="281"/>
      <c r="EF49" s="281"/>
      <c r="EG49" s="281"/>
      <c r="EH49" s="281"/>
      <c r="EI49" s="281"/>
      <c r="EJ49" s="281"/>
      <c r="EK49" s="281"/>
      <c r="EL49" s="281"/>
      <c r="EM49" s="281"/>
      <c r="EN49" s="281"/>
      <c r="EO49" s="281"/>
      <c r="EP49" s="281"/>
      <c r="EQ49" s="281"/>
      <c r="ER49" s="281"/>
      <c r="ES49" s="281"/>
      <c r="ET49" s="281"/>
      <c r="EU49" s="281"/>
      <c r="EV49" s="281"/>
      <c r="EW49" s="281"/>
      <c r="EX49" s="281"/>
      <c r="EY49" s="281"/>
      <c r="EZ49" s="281"/>
      <c r="FA49" s="281"/>
      <c r="FB49" s="281"/>
      <c r="FC49" s="281"/>
      <c r="FD49" s="281"/>
      <c r="FE49" s="281"/>
      <c r="FF49" s="281"/>
      <c r="FG49" s="281"/>
      <c r="FH49" s="281"/>
      <c r="FI49" s="281"/>
      <c r="FJ49" s="281"/>
      <c r="FK49" s="281"/>
      <c r="FL49" s="281"/>
      <c r="FM49" s="281"/>
      <c r="FN49" s="281"/>
      <c r="FO49" s="281"/>
      <c r="FP49" s="281"/>
      <c r="FQ49" s="281"/>
      <c r="FR49" s="281"/>
      <c r="FS49" s="281"/>
      <c r="FT49" s="281"/>
      <c r="FU49" s="281"/>
      <c r="FV49" s="281"/>
      <c r="FW49" s="281"/>
      <c r="FX49" s="281"/>
      <c r="FY49" s="281"/>
      <c r="FZ49" s="281"/>
      <c r="GA49" s="281"/>
      <c r="GB49" s="281"/>
      <c r="GC49" s="281"/>
      <c r="GD49" s="281"/>
      <c r="GE49" s="281"/>
      <c r="GF49" s="281"/>
      <c r="GG49" s="281"/>
      <c r="GH49" s="281"/>
      <c r="GI49" s="281"/>
      <c r="GJ49" s="281"/>
      <c r="GK49" s="281"/>
      <c r="GL49" s="281"/>
      <c r="GM49" s="281"/>
      <c r="GN49" s="281"/>
      <c r="GO49" s="281"/>
      <c r="GP49" s="281"/>
      <c r="GQ49" s="281"/>
      <c r="GR49" s="281"/>
      <c r="GS49" s="281"/>
      <c r="GT49" s="281"/>
      <c r="GU49" s="281"/>
      <c r="GV49" s="281"/>
      <c r="GW49" s="281"/>
      <c r="GX49" s="281"/>
      <c r="GY49" s="281"/>
      <c r="GZ49" s="281"/>
      <c r="HA49" s="281"/>
      <c r="HB49" s="281"/>
      <c r="HC49" s="281"/>
      <c r="HD49" s="281"/>
      <c r="HE49" s="281"/>
      <c r="HF49" s="281"/>
      <c r="HG49" s="281"/>
      <c r="HH49" s="281"/>
      <c r="HI49" s="281"/>
      <c r="HJ49" s="281"/>
      <c r="HK49" s="281"/>
      <c r="HL49" s="281"/>
      <c r="HM49" s="281"/>
      <c r="HN49" s="281"/>
      <c r="HO49" s="281"/>
      <c r="HP49" s="281"/>
      <c r="HQ49" s="281"/>
      <c r="HR49" s="281"/>
      <c r="HS49" s="281"/>
      <c r="HT49" s="281"/>
      <c r="HU49" s="281"/>
      <c r="HV49" s="281"/>
      <c r="HW49" s="281"/>
      <c r="HX49" s="281"/>
      <c r="HY49" s="281"/>
      <c r="HZ49" s="281"/>
      <c r="IA49" s="281"/>
      <c r="IB49" s="281"/>
      <c r="IC49" s="281"/>
      <c r="ID49" s="281"/>
      <c r="IE49" s="281"/>
      <c r="IF49" s="281"/>
      <c r="IG49" s="281"/>
      <c r="IH49" s="281"/>
      <c r="II49" s="281"/>
      <c r="IJ49" s="281"/>
      <c r="IK49" s="281"/>
      <c r="IL49" s="281"/>
      <c r="IM49" s="281"/>
      <c r="IN49" s="281"/>
      <c r="IO49" s="281"/>
      <c r="IP49" s="281"/>
      <c r="IQ49" s="281"/>
      <c r="IR49" s="281"/>
      <c r="IS49" s="281"/>
      <c r="IT49" s="281"/>
      <c r="IU49" s="281"/>
      <c r="IV49" s="281"/>
      <c r="IW49" s="281"/>
      <c r="IX49" s="281"/>
      <c r="IY49" s="281"/>
      <c r="IZ49" s="281"/>
      <c r="JA49" s="281"/>
      <c r="JB49" s="281"/>
      <c r="JC49" s="281"/>
      <c r="JD49" s="281"/>
      <c r="JE49" s="281"/>
      <c r="JF49" s="281"/>
      <c r="JG49" s="281"/>
      <c r="JH49" s="281"/>
      <c r="JI49" s="248">
        <f t="shared" si="0"/>
        <v>0</v>
      </c>
      <c r="JJ49" s="2"/>
      <c r="JK49" s="281"/>
      <c r="JL49" s="287"/>
      <c r="JM49" s="287"/>
      <c r="JN49" s="287"/>
      <c r="JO49" s="287"/>
      <c r="JP49" s="287"/>
    </row>
    <row r="50" spans="1:276" x14ac:dyDescent="0.25">
      <c r="A50" s="281"/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1"/>
      <c r="CC50" s="281"/>
      <c r="CD50" s="281"/>
      <c r="CE50" s="281"/>
      <c r="CF50" s="281"/>
      <c r="CG50" s="281"/>
      <c r="CH50" s="281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  <c r="CS50" s="281"/>
      <c r="CT50" s="281"/>
      <c r="CU50" s="281"/>
      <c r="CV50" s="281"/>
      <c r="CW50" s="281"/>
      <c r="CX50" s="281"/>
      <c r="CY50" s="281"/>
      <c r="CZ50" s="281"/>
      <c r="DA50" s="281"/>
      <c r="DB50" s="281"/>
      <c r="DC50" s="281"/>
      <c r="DD50" s="281"/>
      <c r="DE50" s="281"/>
      <c r="DF50" s="281"/>
      <c r="DG50" s="281"/>
      <c r="DH50" s="281"/>
      <c r="DI50" s="281"/>
      <c r="DJ50" s="281"/>
      <c r="DK50" s="281"/>
      <c r="DL50" s="281"/>
      <c r="DM50" s="281"/>
      <c r="DN50" s="281"/>
      <c r="DO50" s="281"/>
      <c r="DP50" s="281"/>
      <c r="DQ50" s="281"/>
      <c r="DR50" s="281"/>
      <c r="DS50" s="281"/>
      <c r="DT50" s="281"/>
      <c r="DU50" s="281"/>
      <c r="DV50" s="281"/>
      <c r="DW50" s="281"/>
      <c r="DX50" s="281"/>
      <c r="DY50" s="281"/>
      <c r="DZ50" s="281"/>
      <c r="EA50" s="281"/>
      <c r="EB50" s="281"/>
      <c r="EC50" s="281"/>
      <c r="ED50" s="281"/>
      <c r="EE50" s="281"/>
      <c r="EF50" s="281"/>
      <c r="EG50" s="281"/>
      <c r="EH50" s="281"/>
      <c r="EI50" s="281"/>
      <c r="EJ50" s="281"/>
      <c r="EK50" s="281"/>
      <c r="EL50" s="281"/>
      <c r="EM50" s="281"/>
      <c r="EN50" s="281"/>
      <c r="EO50" s="281"/>
      <c r="EP50" s="281"/>
      <c r="EQ50" s="281"/>
      <c r="ER50" s="281"/>
      <c r="ES50" s="281"/>
      <c r="ET50" s="281"/>
      <c r="EU50" s="281"/>
      <c r="EV50" s="281"/>
      <c r="EW50" s="281"/>
      <c r="EX50" s="281"/>
      <c r="EY50" s="281"/>
      <c r="EZ50" s="281"/>
      <c r="FA50" s="281"/>
      <c r="FB50" s="281"/>
      <c r="FC50" s="281"/>
      <c r="FD50" s="281"/>
      <c r="FE50" s="281"/>
      <c r="FF50" s="281"/>
      <c r="FG50" s="281"/>
      <c r="FH50" s="281"/>
      <c r="FI50" s="281"/>
      <c r="FJ50" s="281"/>
      <c r="FK50" s="281"/>
      <c r="FL50" s="281"/>
      <c r="FM50" s="281"/>
      <c r="FN50" s="281"/>
      <c r="FO50" s="281"/>
      <c r="FP50" s="281"/>
      <c r="FQ50" s="281"/>
      <c r="FR50" s="281"/>
      <c r="FS50" s="281"/>
      <c r="FT50" s="281"/>
      <c r="FU50" s="281"/>
      <c r="FV50" s="281"/>
      <c r="FW50" s="281"/>
      <c r="FX50" s="281"/>
      <c r="FY50" s="281"/>
      <c r="FZ50" s="281"/>
      <c r="GA50" s="281"/>
      <c r="GB50" s="281"/>
      <c r="GC50" s="281"/>
      <c r="GD50" s="281"/>
      <c r="GE50" s="281"/>
      <c r="GF50" s="281"/>
      <c r="GG50" s="281"/>
      <c r="GH50" s="281"/>
      <c r="GI50" s="281"/>
      <c r="GJ50" s="281"/>
      <c r="GK50" s="281"/>
      <c r="GL50" s="281"/>
      <c r="GM50" s="281"/>
      <c r="GN50" s="281"/>
      <c r="GO50" s="281"/>
      <c r="GP50" s="281"/>
      <c r="GQ50" s="281"/>
      <c r="GR50" s="281"/>
      <c r="GS50" s="281"/>
      <c r="GT50" s="281"/>
      <c r="GU50" s="281"/>
      <c r="GV50" s="281"/>
      <c r="GW50" s="281"/>
      <c r="GX50" s="281"/>
      <c r="GY50" s="281"/>
      <c r="GZ50" s="281"/>
      <c r="HA50" s="281"/>
      <c r="HB50" s="281"/>
      <c r="HC50" s="281"/>
      <c r="HD50" s="281"/>
      <c r="HE50" s="281"/>
      <c r="HF50" s="281"/>
      <c r="HG50" s="281"/>
      <c r="HH50" s="281"/>
      <c r="HI50" s="281"/>
      <c r="HJ50" s="281"/>
      <c r="HK50" s="281"/>
      <c r="HL50" s="281"/>
      <c r="HM50" s="281"/>
      <c r="HN50" s="281"/>
      <c r="HO50" s="281"/>
      <c r="HP50" s="281"/>
      <c r="HQ50" s="281"/>
      <c r="HR50" s="281"/>
      <c r="HS50" s="281"/>
      <c r="HT50" s="281"/>
      <c r="HU50" s="281"/>
      <c r="HV50" s="281"/>
      <c r="HW50" s="281"/>
      <c r="HX50" s="281"/>
      <c r="HY50" s="281"/>
      <c r="HZ50" s="281"/>
      <c r="IA50" s="281"/>
      <c r="IB50" s="281"/>
      <c r="IC50" s="281"/>
      <c r="ID50" s="281"/>
      <c r="IE50" s="281"/>
      <c r="IF50" s="281"/>
      <c r="IG50" s="281"/>
      <c r="IH50" s="281"/>
      <c r="II50" s="281"/>
      <c r="IJ50" s="281"/>
      <c r="IK50" s="281"/>
      <c r="IL50" s="281"/>
      <c r="IM50" s="281"/>
      <c r="IN50" s="281"/>
      <c r="IO50" s="281"/>
      <c r="IP50" s="281"/>
      <c r="IQ50" s="281"/>
      <c r="IR50" s="281"/>
      <c r="IS50" s="281"/>
      <c r="IT50" s="281"/>
      <c r="IU50" s="281"/>
      <c r="IV50" s="281"/>
      <c r="IW50" s="281"/>
      <c r="IX50" s="281"/>
      <c r="IY50" s="281"/>
      <c r="IZ50" s="281"/>
      <c r="JA50" s="281"/>
      <c r="JB50" s="281"/>
      <c r="JC50" s="281"/>
      <c r="JD50" s="281"/>
      <c r="JE50" s="281"/>
      <c r="JF50" s="281"/>
      <c r="JG50" s="281"/>
      <c r="JH50" s="281"/>
      <c r="JI50" s="248">
        <f t="shared" si="0"/>
        <v>0</v>
      </c>
      <c r="JJ50" s="2"/>
      <c r="JK50" s="281"/>
      <c r="JL50" s="287"/>
      <c r="JM50" s="287"/>
      <c r="JN50" s="287"/>
      <c r="JO50" s="287"/>
      <c r="JP50" s="287"/>
    </row>
    <row r="51" spans="1:276" x14ac:dyDescent="0.25">
      <c r="A51" s="281"/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81"/>
      <c r="AP51" s="281"/>
      <c r="AQ51" s="281"/>
      <c r="AR51" s="281"/>
      <c r="AS51" s="281"/>
      <c r="AT51" s="281"/>
      <c r="AU51" s="281"/>
      <c r="AV51" s="281"/>
      <c r="AW51" s="281"/>
      <c r="AX51" s="281"/>
      <c r="AY51" s="281"/>
      <c r="AZ51" s="281"/>
      <c r="BA51" s="281"/>
      <c r="BB51" s="281"/>
      <c r="BC51" s="281"/>
      <c r="BD51" s="281"/>
      <c r="BE51" s="281"/>
      <c r="BF51" s="281"/>
      <c r="BG51" s="281"/>
      <c r="BH51" s="281"/>
      <c r="BI51" s="281"/>
      <c r="BJ51" s="281"/>
      <c r="BK51" s="281"/>
      <c r="BL51" s="281"/>
      <c r="BM51" s="281"/>
      <c r="BN51" s="281"/>
      <c r="BO51" s="281"/>
      <c r="BP51" s="281"/>
      <c r="BQ51" s="281"/>
      <c r="BR51" s="281"/>
      <c r="BS51" s="281"/>
      <c r="BT51" s="281"/>
      <c r="BU51" s="281"/>
      <c r="BV51" s="281"/>
      <c r="BW51" s="281"/>
      <c r="BX51" s="281"/>
      <c r="BY51" s="281"/>
      <c r="BZ51" s="281"/>
      <c r="CA51" s="281"/>
      <c r="CB51" s="281"/>
      <c r="CC51" s="281"/>
      <c r="CD51" s="281"/>
      <c r="CE51" s="281"/>
      <c r="CF51" s="281"/>
      <c r="CG51" s="281"/>
      <c r="CH51" s="281"/>
      <c r="CI51" s="281"/>
      <c r="CJ51" s="281"/>
      <c r="CK51" s="281"/>
      <c r="CL51" s="281"/>
      <c r="CM51" s="281"/>
      <c r="CN51" s="281"/>
      <c r="CO51" s="281"/>
      <c r="CP51" s="281"/>
      <c r="CQ51" s="281"/>
      <c r="CR51" s="281"/>
      <c r="CS51" s="281"/>
      <c r="CT51" s="281"/>
      <c r="CU51" s="281"/>
      <c r="CV51" s="281"/>
      <c r="CW51" s="281"/>
      <c r="CX51" s="281"/>
      <c r="CY51" s="281"/>
      <c r="CZ51" s="281"/>
      <c r="DA51" s="281"/>
      <c r="DB51" s="281"/>
      <c r="DC51" s="281"/>
      <c r="DD51" s="281"/>
      <c r="DE51" s="281"/>
      <c r="DF51" s="281"/>
      <c r="DG51" s="281"/>
      <c r="DH51" s="281"/>
      <c r="DI51" s="281"/>
      <c r="DJ51" s="281"/>
      <c r="DK51" s="281"/>
      <c r="DL51" s="281"/>
      <c r="DM51" s="281"/>
      <c r="DN51" s="281"/>
      <c r="DO51" s="281"/>
      <c r="DP51" s="281"/>
      <c r="DQ51" s="281"/>
      <c r="DR51" s="281"/>
      <c r="DS51" s="281"/>
      <c r="DT51" s="281"/>
      <c r="DU51" s="281"/>
      <c r="DV51" s="281"/>
      <c r="DW51" s="281"/>
      <c r="DX51" s="281"/>
      <c r="DY51" s="281"/>
      <c r="DZ51" s="281"/>
      <c r="EA51" s="281"/>
      <c r="EB51" s="281"/>
      <c r="EC51" s="281"/>
      <c r="ED51" s="281"/>
      <c r="EE51" s="281"/>
      <c r="EF51" s="281"/>
      <c r="EG51" s="281"/>
      <c r="EH51" s="281"/>
      <c r="EI51" s="281"/>
      <c r="EJ51" s="281"/>
      <c r="EK51" s="281"/>
      <c r="EL51" s="281"/>
      <c r="EM51" s="281"/>
      <c r="EN51" s="281"/>
      <c r="EO51" s="281"/>
      <c r="EP51" s="281"/>
      <c r="EQ51" s="281"/>
      <c r="ER51" s="281"/>
      <c r="ES51" s="281"/>
      <c r="ET51" s="281"/>
      <c r="EU51" s="281"/>
      <c r="EV51" s="281"/>
      <c r="EW51" s="281"/>
      <c r="EX51" s="281"/>
      <c r="EY51" s="281"/>
      <c r="EZ51" s="281"/>
      <c r="FA51" s="281"/>
      <c r="FB51" s="281"/>
      <c r="FC51" s="281"/>
      <c r="FD51" s="281"/>
      <c r="FE51" s="281"/>
      <c r="FF51" s="281"/>
      <c r="FG51" s="281"/>
      <c r="FH51" s="281"/>
      <c r="FI51" s="281"/>
      <c r="FJ51" s="281"/>
      <c r="FK51" s="281"/>
      <c r="FL51" s="281"/>
      <c r="FM51" s="281"/>
      <c r="FN51" s="281"/>
      <c r="FO51" s="281"/>
      <c r="FP51" s="281"/>
      <c r="FQ51" s="281"/>
      <c r="FR51" s="281"/>
      <c r="FS51" s="281"/>
      <c r="FT51" s="281"/>
      <c r="FU51" s="281"/>
      <c r="FV51" s="281"/>
      <c r="FW51" s="281"/>
      <c r="FX51" s="281"/>
      <c r="FY51" s="281"/>
      <c r="FZ51" s="281"/>
      <c r="GA51" s="281"/>
      <c r="GB51" s="281"/>
      <c r="GC51" s="281"/>
      <c r="GD51" s="281"/>
      <c r="GE51" s="281"/>
      <c r="GF51" s="281"/>
      <c r="GG51" s="281"/>
      <c r="GH51" s="281"/>
      <c r="GI51" s="281"/>
      <c r="GJ51" s="281"/>
      <c r="GK51" s="281"/>
      <c r="GL51" s="281"/>
      <c r="GM51" s="281"/>
      <c r="GN51" s="281"/>
      <c r="GO51" s="281"/>
      <c r="GP51" s="281"/>
      <c r="GQ51" s="281"/>
      <c r="GR51" s="281"/>
      <c r="GS51" s="281"/>
      <c r="GT51" s="281"/>
      <c r="GU51" s="281"/>
      <c r="GV51" s="281"/>
      <c r="GW51" s="281"/>
      <c r="GX51" s="281"/>
      <c r="GY51" s="281"/>
      <c r="GZ51" s="281"/>
      <c r="HA51" s="281"/>
      <c r="HB51" s="281"/>
      <c r="HC51" s="281"/>
      <c r="HD51" s="281"/>
      <c r="HE51" s="281"/>
      <c r="HF51" s="281"/>
      <c r="HG51" s="281"/>
      <c r="HH51" s="281"/>
      <c r="HI51" s="281"/>
      <c r="HJ51" s="281"/>
      <c r="HK51" s="281"/>
      <c r="HL51" s="281"/>
      <c r="HM51" s="281"/>
      <c r="HN51" s="281"/>
      <c r="HO51" s="281"/>
      <c r="HP51" s="281"/>
      <c r="HQ51" s="281"/>
      <c r="HR51" s="281"/>
      <c r="HS51" s="281"/>
      <c r="HT51" s="281"/>
      <c r="HU51" s="281"/>
      <c r="HV51" s="281"/>
      <c r="HW51" s="281"/>
      <c r="HX51" s="281"/>
      <c r="HY51" s="281"/>
      <c r="HZ51" s="281"/>
      <c r="IA51" s="281"/>
      <c r="IB51" s="281"/>
      <c r="IC51" s="281"/>
      <c r="ID51" s="281"/>
      <c r="IE51" s="281"/>
      <c r="IF51" s="281"/>
      <c r="IG51" s="281"/>
      <c r="IH51" s="281"/>
      <c r="II51" s="281"/>
      <c r="IJ51" s="281"/>
      <c r="IK51" s="281"/>
      <c r="IL51" s="281"/>
      <c r="IM51" s="281"/>
      <c r="IN51" s="281"/>
      <c r="IO51" s="281"/>
      <c r="IP51" s="281"/>
      <c r="IQ51" s="281"/>
      <c r="IR51" s="281"/>
      <c r="IS51" s="281"/>
      <c r="IT51" s="281"/>
      <c r="IU51" s="281"/>
      <c r="IV51" s="281"/>
      <c r="IW51" s="281"/>
      <c r="IX51" s="281"/>
      <c r="IY51" s="281"/>
      <c r="IZ51" s="281"/>
      <c r="JA51" s="281"/>
      <c r="JB51" s="281"/>
      <c r="JC51" s="281"/>
      <c r="JD51" s="281"/>
      <c r="JE51" s="281"/>
      <c r="JF51" s="281"/>
      <c r="JG51" s="281"/>
      <c r="JH51" s="281"/>
      <c r="JI51" s="248">
        <f t="shared" si="0"/>
        <v>0</v>
      </c>
      <c r="JJ51" s="2"/>
      <c r="JK51" s="281"/>
      <c r="JL51" s="287"/>
      <c r="JM51" s="287"/>
      <c r="JN51" s="287"/>
      <c r="JO51" s="287"/>
      <c r="JP51" s="287"/>
    </row>
    <row r="52" spans="1:276" x14ac:dyDescent="0.25">
      <c r="A52" s="281"/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1"/>
      <c r="CC52" s="281"/>
      <c r="CD52" s="281"/>
      <c r="CE52" s="281"/>
      <c r="CF52" s="281"/>
      <c r="CG52" s="281"/>
      <c r="CH52" s="281"/>
      <c r="CI52" s="281"/>
      <c r="CJ52" s="281"/>
      <c r="CK52" s="281"/>
      <c r="CL52" s="281"/>
      <c r="CM52" s="281"/>
      <c r="CN52" s="281"/>
      <c r="CO52" s="281"/>
      <c r="CP52" s="281"/>
      <c r="CQ52" s="281"/>
      <c r="CR52" s="281"/>
      <c r="CS52" s="281"/>
      <c r="CT52" s="281"/>
      <c r="CU52" s="281"/>
      <c r="CV52" s="281"/>
      <c r="CW52" s="281"/>
      <c r="CX52" s="281"/>
      <c r="CY52" s="281"/>
      <c r="CZ52" s="281"/>
      <c r="DA52" s="281"/>
      <c r="DB52" s="281"/>
      <c r="DC52" s="281"/>
      <c r="DD52" s="281"/>
      <c r="DE52" s="281"/>
      <c r="DF52" s="281"/>
      <c r="DG52" s="281"/>
      <c r="DH52" s="281"/>
      <c r="DI52" s="281"/>
      <c r="DJ52" s="281"/>
      <c r="DK52" s="281"/>
      <c r="DL52" s="281"/>
      <c r="DM52" s="281"/>
      <c r="DN52" s="281"/>
      <c r="DO52" s="281"/>
      <c r="DP52" s="281"/>
      <c r="DQ52" s="281"/>
      <c r="DR52" s="281"/>
      <c r="DS52" s="281"/>
      <c r="DT52" s="281"/>
      <c r="DU52" s="281"/>
      <c r="DV52" s="281"/>
      <c r="DW52" s="281"/>
      <c r="DX52" s="281"/>
      <c r="DY52" s="281"/>
      <c r="DZ52" s="281"/>
      <c r="EA52" s="281"/>
      <c r="EB52" s="281"/>
      <c r="EC52" s="281"/>
      <c r="ED52" s="281"/>
      <c r="EE52" s="281"/>
      <c r="EF52" s="281"/>
      <c r="EG52" s="281"/>
      <c r="EH52" s="281"/>
      <c r="EI52" s="281"/>
      <c r="EJ52" s="281"/>
      <c r="EK52" s="281"/>
      <c r="EL52" s="281"/>
      <c r="EM52" s="281"/>
      <c r="EN52" s="281"/>
      <c r="EO52" s="281"/>
      <c r="EP52" s="281"/>
      <c r="EQ52" s="281"/>
      <c r="ER52" s="281"/>
      <c r="ES52" s="281"/>
      <c r="ET52" s="281"/>
      <c r="EU52" s="281"/>
      <c r="EV52" s="281"/>
      <c r="EW52" s="281"/>
      <c r="EX52" s="281"/>
      <c r="EY52" s="281"/>
      <c r="EZ52" s="281"/>
      <c r="FA52" s="281"/>
      <c r="FB52" s="281"/>
      <c r="FC52" s="281"/>
      <c r="FD52" s="281"/>
      <c r="FE52" s="281"/>
      <c r="FF52" s="281"/>
      <c r="FG52" s="281"/>
      <c r="FH52" s="281"/>
      <c r="FI52" s="281"/>
      <c r="FJ52" s="281"/>
      <c r="FK52" s="281"/>
      <c r="FL52" s="281"/>
      <c r="FM52" s="281"/>
      <c r="FN52" s="281"/>
      <c r="FO52" s="281"/>
      <c r="FP52" s="281"/>
      <c r="FQ52" s="281"/>
      <c r="FR52" s="281"/>
      <c r="FS52" s="281"/>
      <c r="FT52" s="281"/>
      <c r="FU52" s="281"/>
      <c r="FV52" s="281"/>
      <c r="FW52" s="281"/>
      <c r="FX52" s="281"/>
      <c r="FY52" s="281"/>
      <c r="FZ52" s="281"/>
      <c r="GA52" s="281"/>
      <c r="GB52" s="281"/>
      <c r="GC52" s="281"/>
      <c r="GD52" s="281"/>
      <c r="GE52" s="281"/>
      <c r="GF52" s="281"/>
      <c r="GG52" s="281"/>
      <c r="GH52" s="281"/>
      <c r="GI52" s="281"/>
      <c r="GJ52" s="281"/>
      <c r="GK52" s="281"/>
      <c r="GL52" s="281"/>
      <c r="GM52" s="281"/>
      <c r="GN52" s="281"/>
      <c r="GO52" s="281"/>
      <c r="GP52" s="281"/>
      <c r="GQ52" s="281"/>
      <c r="GR52" s="281"/>
      <c r="GS52" s="281"/>
      <c r="GT52" s="281"/>
      <c r="GU52" s="281"/>
      <c r="GV52" s="281"/>
      <c r="GW52" s="281"/>
      <c r="GX52" s="281"/>
      <c r="GY52" s="281"/>
      <c r="GZ52" s="281"/>
      <c r="HA52" s="281"/>
      <c r="HB52" s="281"/>
      <c r="HC52" s="281"/>
      <c r="HD52" s="281"/>
      <c r="HE52" s="281"/>
      <c r="HF52" s="281"/>
      <c r="HG52" s="281"/>
      <c r="HH52" s="281"/>
      <c r="HI52" s="281"/>
      <c r="HJ52" s="281"/>
      <c r="HK52" s="281"/>
      <c r="HL52" s="281"/>
      <c r="HM52" s="281"/>
      <c r="HN52" s="281"/>
      <c r="HO52" s="281"/>
      <c r="HP52" s="281"/>
      <c r="HQ52" s="281"/>
      <c r="HR52" s="281"/>
      <c r="HS52" s="281"/>
      <c r="HT52" s="281"/>
      <c r="HU52" s="281"/>
      <c r="HV52" s="281"/>
      <c r="HW52" s="281"/>
      <c r="HX52" s="281"/>
      <c r="HY52" s="281"/>
      <c r="HZ52" s="281"/>
      <c r="IA52" s="281"/>
      <c r="IB52" s="281"/>
      <c r="IC52" s="281"/>
      <c r="ID52" s="281"/>
      <c r="IE52" s="281"/>
      <c r="IF52" s="281"/>
      <c r="IG52" s="281"/>
      <c r="IH52" s="281"/>
      <c r="II52" s="281"/>
      <c r="IJ52" s="281"/>
      <c r="IK52" s="281"/>
      <c r="IL52" s="281"/>
      <c r="IM52" s="281"/>
      <c r="IN52" s="281"/>
      <c r="IO52" s="281"/>
      <c r="IP52" s="281"/>
      <c r="IQ52" s="281"/>
      <c r="IR52" s="281"/>
      <c r="IS52" s="281"/>
      <c r="IT52" s="281"/>
      <c r="IU52" s="281"/>
      <c r="IV52" s="281"/>
      <c r="IW52" s="281"/>
      <c r="IX52" s="281"/>
      <c r="IY52" s="281"/>
      <c r="IZ52" s="281"/>
      <c r="JA52" s="281"/>
      <c r="JB52" s="281"/>
      <c r="JC52" s="281"/>
      <c r="JD52" s="281"/>
      <c r="JE52" s="281"/>
      <c r="JF52" s="281"/>
      <c r="JG52" s="281"/>
      <c r="JH52" s="281"/>
      <c r="JI52" s="248">
        <f t="shared" si="0"/>
        <v>0</v>
      </c>
      <c r="JJ52" s="2"/>
      <c r="JK52" s="281"/>
      <c r="JL52" s="287"/>
      <c r="JM52" s="287"/>
      <c r="JN52" s="287"/>
      <c r="JO52" s="287"/>
      <c r="JP52" s="287"/>
    </row>
    <row r="53" spans="1:276" x14ac:dyDescent="0.25">
      <c r="A53" s="281"/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81"/>
      <c r="AW53" s="281"/>
      <c r="AX53" s="281"/>
      <c r="AY53" s="281"/>
      <c r="AZ53" s="281"/>
      <c r="BA53" s="281"/>
      <c r="BB53" s="281"/>
      <c r="BC53" s="281"/>
      <c r="BD53" s="281"/>
      <c r="BE53" s="281"/>
      <c r="BF53" s="281"/>
      <c r="BG53" s="281"/>
      <c r="BH53" s="281"/>
      <c r="BI53" s="281"/>
      <c r="BJ53" s="281"/>
      <c r="BK53" s="281"/>
      <c r="BL53" s="281"/>
      <c r="BM53" s="281"/>
      <c r="BN53" s="281"/>
      <c r="BO53" s="281"/>
      <c r="BP53" s="281"/>
      <c r="BQ53" s="281"/>
      <c r="BR53" s="281"/>
      <c r="BS53" s="281"/>
      <c r="BT53" s="281"/>
      <c r="BU53" s="281"/>
      <c r="BV53" s="281"/>
      <c r="BW53" s="281"/>
      <c r="BX53" s="281"/>
      <c r="BY53" s="281"/>
      <c r="BZ53" s="281"/>
      <c r="CA53" s="281"/>
      <c r="CB53" s="281"/>
      <c r="CC53" s="281"/>
      <c r="CD53" s="281"/>
      <c r="CE53" s="281"/>
      <c r="CF53" s="281"/>
      <c r="CG53" s="281"/>
      <c r="CH53" s="281"/>
      <c r="CI53" s="281"/>
      <c r="CJ53" s="281"/>
      <c r="CK53" s="281"/>
      <c r="CL53" s="281"/>
      <c r="CM53" s="281"/>
      <c r="CN53" s="281"/>
      <c r="CO53" s="281"/>
      <c r="CP53" s="281"/>
      <c r="CQ53" s="281"/>
      <c r="CR53" s="281"/>
      <c r="CS53" s="281"/>
      <c r="CT53" s="281"/>
      <c r="CU53" s="281"/>
      <c r="CV53" s="281"/>
      <c r="CW53" s="281"/>
      <c r="CX53" s="281"/>
      <c r="CY53" s="281"/>
      <c r="CZ53" s="281"/>
      <c r="DA53" s="281"/>
      <c r="DB53" s="281"/>
      <c r="DC53" s="281"/>
      <c r="DD53" s="281"/>
      <c r="DE53" s="281"/>
      <c r="DF53" s="281"/>
      <c r="DG53" s="281"/>
      <c r="DH53" s="281"/>
      <c r="DI53" s="281"/>
      <c r="DJ53" s="281"/>
      <c r="DK53" s="281"/>
      <c r="DL53" s="281"/>
      <c r="DM53" s="281"/>
      <c r="DN53" s="281"/>
      <c r="DO53" s="281"/>
      <c r="DP53" s="281"/>
      <c r="DQ53" s="281"/>
      <c r="DR53" s="281"/>
      <c r="DS53" s="281"/>
      <c r="DT53" s="281"/>
      <c r="DU53" s="281"/>
      <c r="DV53" s="281"/>
      <c r="DW53" s="281"/>
      <c r="DX53" s="281"/>
      <c r="DY53" s="281"/>
      <c r="DZ53" s="281"/>
      <c r="EA53" s="281"/>
      <c r="EB53" s="281"/>
      <c r="EC53" s="281"/>
      <c r="ED53" s="281"/>
      <c r="EE53" s="281"/>
      <c r="EF53" s="281"/>
      <c r="EG53" s="281"/>
      <c r="EH53" s="281"/>
      <c r="EI53" s="281"/>
      <c r="EJ53" s="281"/>
      <c r="EK53" s="281"/>
      <c r="EL53" s="281"/>
      <c r="EM53" s="281"/>
      <c r="EN53" s="281"/>
      <c r="EO53" s="281"/>
      <c r="EP53" s="281"/>
      <c r="EQ53" s="281"/>
      <c r="ER53" s="281"/>
      <c r="ES53" s="281"/>
      <c r="ET53" s="281"/>
      <c r="EU53" s="281"/>
      <c r="EV53" s="281"/>
      <c r="EW53" s="281"/>
      <c r="EX53" s="281"/>
      <c r="EY53" s="281"/>
      <c r="EZ53" s="281"/>
      <c r="FA53" s="281"/>
      <c r="FB53" s="281"/>
      <c r="FC53" s="281"/>
      <c r="FD53" s="281"/>
      <c r="FE53" s="281"/>
      <c r="FF53" s="281"/>
      <c r="FG53" s="281"/>
      <c r="FH53" s="281"/>
      <c r="FI53" s="281"/>
      <c r="FJ53" s="281"/>
      <c r="FK53" s="281"/>
      <c r="FL53" s="281"/>
      <c r="FM53" s="281"/>
      <c r="FN53" s="281"/>
      <c r="FO53" s="281"/>
      <c r="FP53" s="281"/>
      <c r="FQ53" s="281"/>
      <c r="FR53" s="281"/>
      <c r="FS53" s="281"/>
      <c r="FT53" s="281"/>
      <c r="FU53" s="281"/>
      <c r="FV53" s="281"/>
      <c r="FW53" s="281"/>
      <c r="FX53" s="281"/>
      <c r="FY53" s="281"/>
      <c r="FZ53" s="281"/>
      <c r="GA53" s="281"/>
      <c r="GB53" s="281"/>
      <c r="GC53" s="281"/>
      <c r="GD53" s="281"/>
      <c r="GE53" s="281"/>
      <c r="GF53" s="281"/>
      <c r="GG53" s="281"/>
      <c r="GH53" s="281"/>
      <c r="GI53" s="281"/>
      <c r="GJ53" s="281"/>
      <c r="GK53" s="281"/>
      <c r="GL53" s="281"/>
      <c r="GM53" s="281"/>
      <c r="GN53" s="281"/>
      <c r="GO53" s="281"/>
      <c r="GP53" s="281"/>
      <c r="GQ53" s="281"/>
      <c r="GR53" s="281"/>
      <c r="GS53" s="281"/>
      <c r="GT53" s="281"/>
      <c r="GU53" s="281"/>
      <c r="GV53" s="281"/>
      <c r="GW53" s="281"/>
      <c r="GX53" s="281"/>
      <c r="GY53" s="281"/>
      <c r="GZ53" s="281"/>
      <c r="HA53" s="281"/>
      <c r="HB53" s="281"/>
      <c r="HC53" s="281"/>
      <c r="HD53" s="281"/>
      <c r="HE53" s="281"/>
      <c r="HF53" s="281"/>
      <c r="HG53" s="281"/>
      <c r="HH53" s="281"/>
      <c r="HI53" s="281"/>
      <c r="HJ53" s="281"/>
      <c r="HK53" s="281"/>
      <c r="HL53" s="281"/>
      <c r="HM53" s="281"/>
      <c r="HN53" s="281"/>
      <c r="HO53" s="281"/>
      <c r="HP53" s="281"/>
      <c r="HQ53" s="281"/>
      <c r="HR53" s="281"/>
      <c r="HS53" s="281"/>
      <c r="HT53" s="281"/>
      <c r="HU53" s="281"/>
      <c r="HV53" s="281"/>
      <c r="HW53" s="281"/>
      <c r="HX53" s="281"/>
      <c r="HY53" s="281"/>
      <c r="HZ53" s="281"/>
      <c r="IA53" s="281"/>
      <c r="IB53" s="281"/>
      <c r="IC53" s="281"/>
      <c r="ID53" s="281"/>
      <c r="IE53" s="281"/>
      <c r="IF53" s="281"/>
      <c r="IG53" s="281"/>
      <c r="IH53" s="281"/>
      <c r="II53" s="281"/>
      <c r="IJ53" s="281"/>
      <c r="IK53" s="281"/>
      <c r="IL53" s="281"/>
      <c r="IM53" s="281"/>
      <c r="IN53" s="281"/>
      <c r="IO53" s="281"/>
      <c r="IP53" s="281"/>
      <c r="IQ53" s="281"/>
      <c r="IR53" s="281"/>
      <c r="IS53" s="281"/>
      <c r="IT53" s="281"/>
      <c r="IU53" s="281"/>
      <c r="IV53" s="281"/>
      <c r="IW53" s="281"/>
      <c r="IX53" s="281"/>
      <c r="IY53" s="281"/>
      <c r="IZ53" s="281"/>
      <c r="JA53" s="281"/>
      <c r="JB53" s="281"/>
      <c r="JC53" s="281"/>
      <c r="JD53" s="281"/>
      <c r="JE53" s="281"/>
      <c r="JF53" s="281"/>
      <c r="JG53" s="281"/>
      <c r="JH53" s="281"/>
      <c r="JI53" s="248">
        <f t="shared" si="0"/>
        <v>0</v>
      </c>
      <c r="JJ53" s="2"/>
      <c r="JK53" s="281"/>
      <c r="JL53" s="287"/>
      <c r="JM53" s="287"/>
      <c r="JN53" s="287"/>
      <c r="JO53" s="287"/>
      <c r="JP53" s="287"/>
    </row>
    <row r="54" spans="1:276" x14ac:dyDescent="0.25">
      <c r="A54" s="281"/>
      <c r="B54" s="281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1"/>
      <c r="CC54" s="281"/>
      <c r="CD54" s="281"/>
      <c r="CE54" s="281"/>
      <c r="CF54" s="281"/>
      <c r="CG54" s="281"/>
      <c r="CH54" s="281"/>
      <c r="CI54" s="281"/>
      <c r="CJ54" s="281"/>
      <c r="CK54" s="281"/>
      <c r="CL54" s="281"/>
      <c r="CM54" s="281"/>
      <c r="CN54" s="281"/>
      <c r="CO54" s="281"/>
      <c r="CP54" s="281"/>
      <c r="CQ54" s="281"/>
      <c r="CR54" s="281"/>
      <c r="CS54" s="281"/>
      <c r="CT54" s="281"/>
      <c r="CU54" s="281"/>
      <c r="CV54" s="281"/>
      <c r="CW54" s="281"/>
      <c r="CX54" s="281"/>
      <c r="CY54" s="281"/>
      <c r="CZ54" s="281"/>
      <c r="DA54" s="281"/>
      <c r="DB54" s="281"/>
      <c r="DC54" s="281"/>
      <c r="DD54" s="281"/>
      <c r="DE54" s="281"/>
      <c r="DF54" s="281"/>
      <c r="DG54" s="281"/>
      <c r="DH54" s="281"/>
      <c r="DI54" s="281"/>
      <c r="DJ54" s="281"/>
      <c r="DK54" s="281"/>
      <c r="DL54" s="281"/>
      <c r="DM54" s="281"/>
      <c r="DN54" s="281"/>
      <c r="DO54" s="281"/>
      <c r="DP54" s="281"/>
      <c r="DQ54" s="281"/>
      <c r="DR54" s="281"/>
      <c r="DS54" s="281"/>
      <c r="DT54" s="281"/>
      <c r="DU54" s="281"/>
      <c r="DV54" s="281"/>
      <c r="DW54" s="281"/>
      <c r="DX54" s="281"/>
      <c r="DY54" s="281"/>
      <c r="DZ54" s="281"/>
      <c r="EA54" s="281"/>
      <c r="EB54" s="281"/>
      <c r="EC54" s="281"/>
      <c r="ED54" s="281"/>
      <c r="EE54" s="281"/>
      <c r="EF54" s="281"/>
      <c r="EG54" s="281"/>
      <c r="EH54" s="281"/>
      <c r="EI54" s="281"/>
      <c r="EJ54" s="281"/>
      <c r="EK54" s="281"/>
      <c r="EL54" s="281"/>
      <c r="EM54" s="281"/>
      <c r="EN54" s="281"/>
      <c r="EO54" s="281"/>
      <c r="EP54" s="281"/>
      <c r="EQ54" s="281"/>
      <c r="ER54" s="281"/>
      <c r="ES54" s="281"/>
      <c r="ET54" s="281"/>
      <c r="EU54" s="281"/>
      <c r="EV54" s="281"/>
      <c r="EW54" s="281"/>
      <c r="EX54" s="281"/>
      <c r="EY54" s="281"/>
      <c r="EZ54" s="281"/>
      <c r="FA54" s="281"/>
      <c r="FB54" s="281"/>
      <c r="FC54" s="281"/>
      <c r="FD54" s="281"/>
      <c r="FE54" s="281"/>
      <c r="FF54" s="281"/>
      <c r="FG54" s="281"/>
      <c r="FH54" s="281"/>
      <c r="FI54" s="281"/>
      <c r="FJ54" s="281"/>
      <c r="FK54" s="281"/>
      <c r="FL54" s="281"/>
      <c r="FM54" s="281"/>
      <c r="FN54" s="281"/>
      <c r="FO54" s="281"/>
      <c r="FP54" s="281"/>
      <c r="FQ54" s="281"/>
      <c r="FR54" s="281"/>
      <c r="FS54" s="281"/>
      <c r="FT54" s="281"/>
      <c r="FU54" s="281"/>
      <c r="FV54" s="281"/>
      <c r="FW54" s="281"/>
      <c r="FX54" s="281"/>
      <c r="FY54" s="281"/>
      <c r="FZ54" s="281"/>
      <c r="GA54" s="281"/>
      <c r="GB54" s="281"/>
      <c r="GC54" s="281"/>
      <c r="GD54" s="281"/>
      <c r="GE54" s="281"/>
      <c r="GF54" s="281"/>
      <c r="GG54" s="281"/>
      <c r="GH54" s="281"/>
      <c r="GI54" s="281"/>
      <c r="GJ54" s="281"/>
      <c r="GK54" s="281"/>
      <c r="GL54" s="281"/>
      <c r="GM54" s="281"/>
      <c r="GN54" s="281"/>
      <c r="GO54" s="281"/>
      <c r="GP54" s="281"/>
      <c r="GQ54" s="281"/>
      <c r="GR54" s="281"/>
      <c r="GS54" s="281"/>
      <c r="GT54" s="281"/>
      <c r="GU54" s="281"/>
      <c r="GV54" s="281"/>
      <c r="GW54" s="281"/>
      <c r="GX54" s="281"/>
      <c r="GY54" s="281"/>
      <c r="GZ54" s="281"/>
      <c r="HA54" s="281"/>
      <c r="HB54" s="281"/>
      <c r="HC54" s="281"/>
      <c r="HD54" s="281"/>
      <c r="HE54" s="281"/>
      <c r="HF54" s="281"/>
      <c r="HG54" s="281"/>
      <c r="HH54" s="281"/>
      <c r="HI54" s="281"/>
      <c r="HJ54" s="281"/>
      <c r="HK54" s="281"/>
      <c r="HL54" s="281"/>
      <c r="HM54" s="281"/>
      <c r="HN54" s="281"/>
      <c r="HO54" s="281"/>
      <c r="HP54" s="281"/>
      <c r="HQ54" s="281"/>
      <c r="HR54" s="281"/>
      <c r="HS54" s="281"/>
      <c r="HT54" s="281"/>
      <c r="HU54" s="281"/>
      <c r="HV54" s="281"/>
      <c r="HW54" s="281"/>
      <c r="HX54" s="281"/>
      <c r="HY54" s="281"/>
      <c r="HZ54" s="281"/>
      <c r="IA54" s="281"/>
      <c r="IB54" s="281"/>
      <c r="IC54" s="281"/>
      <c r="ID54" s="281"/>
      <c r="IE54" s="281"/>
      <c r="IF54" s="281"/>
      <c r="IG54" s="281"/>
      <c r="IH54" s="281"/>
      <c r="II54" s="281"/>
      <c r="IJ54" s="281"/>
      <c r="IK54" s="281"/>
      <c r="IL54" s="281"/>
      <c r="IM54" s="281"/>
      <c r="IN54" s="281"/>
      <c r="IO54" s="281"/>
      <c r="IP54" s="281"/>
      <c r="IQ54" s="281"/>
      <c r="IR54" s="281"/>
      <c r="IS54" s="281"/>
      <c r="IT54" s="281"/>
      <c r="IU54" s="281"/>
      <c r="IV54" s="281"/>
      <c r="IW54" s="281"/>
      <c r="IX54" s="281"/>
      <c r="IY54" s="281"/>
      <c r="IZ54" s="281"/>
      <c r="JA54" s="281"/>
      <c r="JB54" s="281"/>
      <c r="JC54" s="281"/>
      <c r="JD54" s="281"/>
      <c r="JE54" s="281"/>
      <c r="JF54" s="281"/>
      <c r="JG54" s="281"/>
      <c r="JH54" s="281"/>
      <c r="JI54" s="248">
        <f t="shared" si="0"/>
        <v>0</v>
      </c>
      <c r="JJ54" s="2"/>
      <c r="JK54" s="281"/>
      <c r="JL54" s="287"/>
      <c r="JM54" s="287"/>
      <c r="JN54" s="287"/>
      <c r="JO54" s="287"/>
      <c r="JP54" s="287"/>
    </row>
    <row r="55" spans="1:276" x14ac:dyDescent="0.25">
      <c r="A55" s="281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1"/>
      <c r="CC55" s="281"/>
      <c r="CD55" s="281"/>
      <c r="CE55" s="281"/>
      <c r="CF55" s="281"/>
      <c r="CG55" s="281"/>
      <c r="CH55" s="281"/>
      <c r="CI55" s="281"/>
      <c r="CJ55" s="281"/>
      <c r="CK55" s="281"/>
      <c r="CL55" s="281"/>
      <c r="CM55" s="281"/>
      <c r="CN55" s="281"/>
      <c r="CO55" s="281"/>
      <c r="CP55" s="281"/>
      <c r="CQ55" s="281"/>
      <c r="CR55" s="281"/>
      <c r="CS55" s="281"/>
      <c r="CT55" s="281"/>
      <c r="CU55" s="281"/>
      <c r="CV55" s="281"/>
      <c r="CW55" s="281"/>
      <c r="CX55" s="281"/>
      <c r="CY55" s="281"/>
      <c r="CZ55" s="281"/>
      <c r="DA55" s="281"/>
      <c r="DB55" s="281"/>
      <c r="DC55" s="281"/>
      <c r="DD55" s="281"/>
      <c r="DE55" s="281"/>
      <c r="DF55" s="281"/>
      <c r="DG55" s="281"/>
      <c r="DH55" s="281"/>
      <c r="DI55" s="281"/>
      <c r="DJ55" s="281"/>
      <c r="DK55" s="281"/>
      <c r="DL55" s="281"/>
      <c r="DM55" s="281"/>
      <c r="DN55" s="281"/>
      <c r="DO55" s="281"/>
      <c r="DP55" s="281"/>
      <c r="DQ55" s="281"/>
      <c r="DR55" s="281"/>
      <c r="DS55" s="281"/>
      <c r="DT55" s="281"/>
      <c r="DU55" s="281"/>
      <c r="DV55" s="281"/>
      <c r="DW55" s="281"/>
      <c r="DX55" s="281"/>
      <c r="DY55" s="281"/>
      <c r="DZ55" s="281"/>
      <c r="EA55" s="281"/>
      <c r="EB55" s="281"/>
      <c r="EC55" s="281"/>
      <c r="ED55" s="281"/>
      <c r="EE55" s="281"/>
      <c r="EF55" s="281"/>
      <c r="EG55" s="281"/>
      <c r="EH55" s="281"/>
      <c r="EI55" s="281"/>
      <c r="EJ55" s="281"/>
      <c r="EK55" s="281"/>
      <c r="EL55" s="281"/>
      <c r="EM55" s="281"/>
      <c r="EN55" s="281"/>
      <c r="EO55" s="281"/>
      <c r="EP55" s="281"/>
      <c r="EQ55" s="281"/>
      <c r="ER55" s="281"/>
      <c r="ES55" s="281"/>
      <c r="ET55" s="281"/>
      <c r="EU55" s="281"/>
      <c r="EV55" s="281"/>
      <c r="EW55" s="281"/>
      <c r="EX55" s="281"/>
      <c r="EY55" s="281"/>
      <c r="EZ55" s="281"/>
      <c r="FA55" s="281"/>
      <c r="FB55" s="281"/>
      <c r="FC55" s="281"/>
      <c r="FD55" s="281"/>
      <c r="FE55" s="281"/>
      <c r="FF55" s="281"/>
      <c r="FG55" s="281"/>
      <c r="FH55" s="281"/>
      <c r="FI55" s="281"/>
      <c r="FJ55" s="281"/>
      <c r="FK55" s="281"/>
      <c r="FL55" s="281"/>
      <c r="FM55" s="281"/>
      <c r="FN55" s="281"/>
      <c r="FO55" s="281"/>
      <c r="FP55" s="281"/>
      <c r="FQ55" s="281"/>
      <c r="FR55" s="281"/>
      <c r="FS55" s="281"/>
      <c r="FT55" s="281"/>
      <c r="FU55" s="281"/>
      <c r="FV55" s="281"/>
      <c r="FW55" s="281"/>
      <c r="FX55" s="281"/>
      <c r="FY55" s="281"/>
      <c r="FZ55" s="281"/>
      <c r="GA55" s="281"/>
      <c r="GB55" s="281"/>
      <c r="GC55" s="281"/>
      <c r="GD55" s="281"/>
      <c r="GE55" s="281"/>
      <c r="GF55" s="281"/>
      <c r="GG55" s="281"/>
      <c r="GH55" s="281"/>
      <c r="GI55" s="281"/>
      <c r="GJ55" s="281"/>
      <c r="GK55" s="281"/>
      <c r="GL55" s="281"/>
      <c r="GM55" s="281"/>
      <c r="GN55" s="281"/>
      <c r="GO55" s="281"/>
      <c r="GP55" s="281"/>
      <c r="GQ55" s="281"/>
      <c r="GR55" s="281"/>
      <c r="GS55" s="281"/>
      <c r="GT55" s="281"/>
      <c r="GU55" s="281"/>
      <c r="GV55" s="281"/>
      <c r="GW55" s="281"/>
      <c r="GX55" s="281"/>
      <c r="GY55" s="281"/>
      <c r="GZ55" s="281"/>
      <c r="HA55" s="281"/>
      <c r="HB55" s="281"/>
      <c r="HC55" s="281"/>
      <c r="HD55" s="281"/>
      <c r="HE55" s="281"/>
      <c r="HF55" s="281"/>
      <c r="HG55" s="281"/>
      <c r="HH55" s="281"/>
      <c r="HI55" s="281"/>
      <c r="HJ55" s="281"/>
      <c r="HK55" s="281"/>
      <c r="HL55" s="281"/>
      <c r="HM55" s="281"/>
      <c r="HN55" s="281"/>
      <c r="HO55" s="281"/>
      <c r="HP55" s="281"/>
      <c r="HQ55" s="281"/>
      <c r="HR55" s="281"/>
      <c r="HS55" s="281"/>
      <c r="HT55" s="281"/>
      <c r="HU55" s="281"/>
      <c r="HV55" s="281"/>
      <c r="HW55" s="281"/>
      <c r="HX55" s="281"/>
      <c r="HY55" s="281"/>
      <c r="HZ55" s="281"/>
      <c r="IA55" s="281"/>
      <c r="IB55" s="281"/>
      <c r="IC55" s="281"/>
      <c r="ID55" s="281"/>
      <c r="IE55" s="281"/>
      <c r="IF55" s="281"/>
      <c r="IG55" s="281"/>
      <c r="IH55" s="281"/>
      <c r="II55" s="281"/>
      <c r="IJ55" s="281"/>
      <c r="IK55" s="281"/>
      <c r="IL55" s="281"/>
      <c r="IM55" s="281"/>
      <c r="IN55" s="281"/>
      <c r="IO55" s="281"/>
      <c r="IP55" s="281"/>
      <c r="IQ55" s="281"/>
      <c r="IR55" s="281"/>
      <c r="IS55" s="281"/>
      <c r="IT55" s="281"/>
      <c r="IU55" s="281"/>
      <c r="IV55" s="281"/>
      <c r="IW55" s="281"/>
      <c r="IX55" s="281"/>
      <c r="IY55" s="281"/>
      <c r="IZ55" s="281"/>
      <c r="JA55" s="281"/>
      <c r="JB55" s="281"/>
      <c r="JC55" s="281"/>
      <c r="JD55" s="281"/>
      <c r="JE55" s="281"/>
      <c r="JF55" s="281"/>
      <c r="JG55" s="281"/>
      <c r="JH55" s="281"/>
      <c r="JI55" s="248">
        <f t="shared" si="0"/>
        <v>0</v>
      </c>
      <c r="JJ55" s="2"/>
      <c r="JK55" s="281"/>
      <c r="JL55" s="287"/>
      <c r="JM55" s="287"/>
      <c r="JN55" s="287"/>
      <c r="JO55" s="287"/>
      <c r="JP55" s="287"/>
    </row>
    <row r="56" spans="1:276" x14ac:dyDescent="0.25">
      <c r="A56" s="281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1"/>
      <c r="CC56" s="281"/>
      <c r="CD56" s="281"/>
      <c r="CE56" s="281"/>
      <c r="CF56" s="281"/>
      <c r="CG56" s="281"/>
      <c r="CH56" s="281"/>
      <c r="CI56" s="281"/>
      <c r="CJ56" s="281"/>
      <c r="CK56" s="281"/>
      <c r="CL56" s="281"/>
      <c r="CM56" s="281"/>
      <c r="CN56" s="281"/>
      <c r="CO56" s="281"/>
      <c r="CP56" s="281"/>
      <c r="CQ56" s="281"/>
      <c r="CR56" s="281"/>
      <c r="CS56" s="281"/>
      <c r="CT56" s="281"/>
      <c r="CU56" s="281"/>
      <c r="CV56" s="281"/>
      <c r="CW56" s="281"/>
      <c r="CX56" s="281"/>
      <c r="CY56" s="281"/>
      <c r="CZ56" s="281"/>
      <c r="DA56" s="281"/>
      <c r="DB56" s="281"/>
      <c r="DC56" s="281"/>
      <c r="DD56" s="281"/>
      <c r="DE56" s="281"/>
      <c r="DF56" s="281"/>
      <c r="DG56" s="281"/>
      <c r="DH56" s="281"/>
      <c r="DI56" s="281"/>
      <c r="DJ56" s="281"/>
      <c r="DK56" s="281"/>
      <c r="DL56" s="281"/>
      <c r="DM56" s="281"/>
      <c r="DN56" s="281"/>
      <c r="DO56" s="281"/>
      <c r="DP56" s="281"/>
      <c r="DQ56" s="281"/>
      <c r="DR56" s="281"/>
      <c r="DS56" s="281"/>
      <c r="DT56" s="281"/>
      <c r="DU56" s="281"/>
      <c r="DV56" s="281"/>
      <c r="DW56" s="281"/>
      <c r="DX56" s="281"/>
      <c r="DY56" s="281"/>
      <c r="DZ56" s="281"/>
      <c r="EA56" s="281"/>
      <c r="EB56" s="281"/>
      <c r="EC56" s="281"/>
      <c r="ED56" s="281"/>
      <c r="EE56" s="281"/>
      <c r="EF56" s="281"/>
      <c r="EG56" s="281"/>
      <c r="EH56" s="281"/>
      <c r="EI56" s="281"/>
      <c r="EJ56" s="281"/>
      <c r="EK56" s="281"/>
      <c r="EL56" s="281"/>
      <c r="EM56" s="281"/>
      <c r="EN56" s="281"/>
      <c r="EO56" s="281"/>
      <c r="EP56" s="281"/>
      <c r="EQ56" s="281"/>
      <c r="ER56" s="281"/>
      <c r="ES56" s="281"/>
      <c r="ET56" s="281"/>
      <c r="EU56" s="281"/>
      <c r="EV56" s="281"/>
      <c r="EW56" s="281"/>
      <c r="EX56" s="281"/>
      <c r="EY56" s="281"/>
      <c r="EZ56" s="281"/>
      <c r="FA56" s="281"/>
      <c r="FB56" s="281"/>
      <c r="FC56" s="281"/>
      <c r="FD56" s="281"/>
      <c r="FE56" s="281"/>
      <c r="FF56" s="281"/>
      <c r="FG56" s="281"/>
      <c r="FH56" s="281"/>
      <c r="FI56" s="281"/>
      <c r="FJ56" s="281"/>
      <c r="FK56" s="281"/>
      <c r="FL56" s="281"/>
      <c r="FM56" s="281"/>
      <c r="FN56" s="281"/>
      <c r="FO56" s="281"/>
      <c r="FP56" s="281"/>
      <c r="FQ56" s="281"/>
      <c r="FR56" s="281"/>
      <c r="FS56" s="281"/>
      <c r="FT56" s="281"/>
      <c r="FU56" s="281"/>
      <c r="FV56" s="281"/>
      <c r="FW56" s="281"/>
      <c r="FX56" s="281"/>
      <c r="FY56" s="281"/>
      <c r="FZ56" s="281"/>
      <c r="GA56" s="281"/>
      <c r="GB56" s="281"/>
      <c r="GC56" s="281"/>
      <c r="GD56" s="281"/>
      <c r="GE56" s="281"/>
      <c r="GF56" s="281"/>
      <c r="GG56" s="281"/>
      <c r="GH56" s="281"/>
      <c r="GI56" s="281"/>
      <c r="GJ56" s="281"/>
      <c r="GK56" s="281"/>
      <c r="GL56" s="281"/>
      <c r="GM56" s="281"/>
      <c r="GN56" s="281"/>
      <c r="GO56" s="281"/>
      <c r="GP56" s="281"/>
      <c r="GQ56" s="281"/>
      <c r="GR56" s="281"/>
      <c r="GS56" s="281"/>
      <c r="GT56" s="281"/>
      <c r="GU56" s="281"/>
      <c r="GV56" s="281"/>
      <c r="GW56" s="281"/>
      <c r="GX56" s="281"/>
      <c r="GY56" s="281"/>
      <c r="GZ56" s="281"/>
      <c r="HA56" s="281"/>
      <c r="HB56" s="281"/>
      <c r="HC56" s="281"/>
      <c r="HD56" s="281"/>
      <c r="HE56" s="281"/>
      <c r="HF56" s="281"/>
      <c r="HG56" s="281"/>
      <c r="HH56" s="281"/>
      <c r="HI56" s="281"/>
      <c r="HJ56" s="281"/>
      <c r="HK56" s="281"/>
      <c r="HL56" s="281"/>
      <c r="HM56" s="281"/>
      <c r="HN56" s="281"/>
      <c r="HO56" s="281"/>
      <c r="HP56" s="281"/>
      <c r="HQ56" s="281"/>
      <c r="HR56" s="281"/>
      <c r="HS56" s="281"/>
      <c r="HT56" s="281"/>
      <c r="HU56" s="281"/>
      <c r="HV56" s="281"/>
      <c r="HW56" s="281"/>
      <c r="HX56" s="281"/>
      <c r="HY56" s="281"/>
      <c r="HZ56" s="281"/>
      <c r="IA56" s="281"/>
      <c r="IB56" s="281"/>
      <c r="IC56" s="281"/>
      <c r="ID56" s="281"/>
      <c r="IE56" s="281"/>
      <c r="IF56" s="281"/>
      <c r="IG56" s="281"/>
      <c r="IH56" s="281"/>
      <c r="II56" s="281"/>
      <c r="IJ56" s="281"/>
      <c r="IK56" s="281"/>
      <c r="IL56" s="281"/>
      <c r="IM56" s="281"/>
      <c r="IN56" s="281"/>
      <c r="IO56" s="281"/>
      <c r="IP56" s="281"/>
      <c r="IQ56" s="281"/>
      <c r="IR56" s="281"/>
      <c r="IS56" s="281"/>
      <c r="IT56" s="281"/>
      <c r="IU56" s="281"/>
      <c r="IV56" s="281"/>
      <c r="IW56" s="281"/>
      <c r="IX56" s="281"/>
      <c r="IY56" s="281"/>
      <c r="IZ56" s="281"/>
      <c r="JA56" s="281"/>
      <c r="JB56" s="281"/>
      <c r="JC56" s="281"/>
      <c r="JD56" s="281"/>
      <c r="JE56" s="281"/>
      <c r="JF56" s="281"/>
      <c r="JG56" s="281"/>
      <c r="JH56" s="281"/>
      <c r="JI56" s="248">
        <f t="shared" si="0"/>
        <v>0</v>
      </c>
      <c r="JJ56" s="2"/>
      <c r="JK56" s="281"/>
      <c r="JL56" s="287"/>
      <c r="JM56" s="287"/>
      <c r="JN56" s="287"/>
      <c r="JO56" s="287"/>
      <c r="JP56" s="287"/>
    </row>
    <row r="57" spans="1:276" x14ac:dyDescent="0.25">
      <c r="A57" s="281"/>
      <c r="B57" s="281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1"/>
      <c r="BD57" s="281"/>
      <c r="BE57" s="281"/>
      <c r="BF57" s="281"/>
      <c r="BG57" s="281"/>
      <c r="BH57" s="281"/>
      <c r="BI57" s="281"/>
      <c r="BJ57" s="281"/>
      <c r="BK57" s="281"/>
      <c r="BL57" s="281"/>
      <c r="BM57" s="281"/>
      <c r="BN57" s="281"/>
      <c r="BO57" s="281"/>
      <c r="BP57" s="281"/>
      <c r="BQ57" s="281"/>
      <c r="BR57" s="281"/>
      <c r="BS57" s="281"/>
      <c r="BT57" s="281"/>
      <c r="BU57" s="281"/>
      <c r="BV57" s="281"/>
      <c r="BW57" s="281"/>
      <c r="BX57" s="281"/>
      <c r="BY57" s="281"/>
      <c r="BZ57" s="281"/>
      <c r="CA57" s="281"/>
      <c r="CB57" s="281"/>
      <c r="CC57" s="281"/>
      <c r="CD57" s="281"/>
      <c r="CE57" s="281"/>
      <c r="CF57" s="281"/>
      <c r="CG57" s="281"/>
      <c r="CH57" s="281"/>
      <c r="CI57" s="281"/>
      <c r="CJ57" s="281"/>
      <c r="CK57" s="281"/>
      <c r="CL57" s="281"/>
      <c r="CM57" s="281"/>
      <c r="CN57" s="281"/>
      <c r="CO57" s="281"/>
      <c r="CP57" s="281"/>
      <c r="CQ57" s="281"/>
      <c r="CR57" s="281"/>
      <c r="CS57" s="281"/>
      <c r="CT57" s="281"/>
      <c r="CU57" s="281"/>
      <c r="CV57" s="281"/>
      <c r="CW57" s="281"/>
      <c r="CX57" s="281"/>
      <c r="CY57" s="281"/>
      <c r="CZ57" s="281"/>
      <c r="DA57" s="281"/>
      <c r="DB57" s="281"/>
      <c r="DC57" s="281"/>
      <c r="DD57" s="281"/>
      <c r="DE57" s="281"/>
      <c r="DF57" s="281"/>
      <c r="DG57" s="281"/>
      <c r="DH57" s="281"/>
      <c r="DI57" s="281"/>
      <c r="DJ57" s="281"/>
      <c r="DK57" s="281"/>
      <c r="DL57" s="281"/>
      <c r="DM57" s="281"/>
      <c r="DN57" s="281"/>
      <c r="DO57" s="281"/>
      <c r="DP57" s="281"/>
      <c r="DQ57" s="281"/>
      <c r="DR57" s="281"/>
      <c r="DS57" s="281"/>
      <c r="DT57" s="281"/>
      <c r="DU57" s="281"/>
      <c r="DV57" s="281"/>
      <c r="DW57" s="281"/>
      <c r="DX57" s="281"/>
      <c r="DY57" s="281"/>
      <c r="DZ57" s="281"/>
      <c r="EA57" s="281"/>
      <c r="EB57" s="281"/>
      <c r="EC57" s="281"/>
      <c r="ED57" s="281"/>
      <c r="EE57" s="281"/>
      <c r="EF57" s="281"/>
      <c r="EG57" s="281"/>
      <c r="EH57" s="281"/>
      <c r="EI57" s="281"/>
      <c r="EJ57" s="281"/>
      <c r="EK57" s="281"/>
      <c r="EL57" s="281"/>
      <c r="EM57" s="281"/>
      <c r="EN57" s="281"/>
      <c r="EO57" s="281"/>
      <c r="EP57" s="281"/>
      <c r="EQ57" s="281"/>
      <c r="ER57" s="281"/>
      <c r="ES57" s="281"/>
      <c r="ET57" s="281"/>
      <c r="EU57" s="281"/>
      <c r="EV57" s="281"/>
      <c r="EW57" s="281"/>
      <c r="EX57" s="281"/>
      <c r="EY57" s="281"/>
      <c r="EZ57" s="281"/>
      <c r="FA57" s="281"/>
      <c r="FB57" s="281"/>
      <c r="FC57" s="281"/>
      <c r="FD57" s="281"/>
      <c r="FE57" s="281"/>
      <c r="FF57" s="281"/>
      <c r="FG57" s="281"/>
      <c r="FH57" s="281"/>
      <c r="FI57" s="281"/>
      <c r="FJ57" s="281"/>
      <c r="FK57" s="281"/>
      <c r="FL57" s="281"/>
      <c r="FM57" s="281"/>
      <c r="FN57" s="281"/>
      <c r="FO57" s="281"/>
      <c r="FP57" s="281"/>
      <c r="FQ57" s="281"/>
      <c r="FR57" s="281"/>
      <c r="FS57" s="281"/>
      <c r="FT57" s="281"/>
      <c r="FU57" s="281"/>
      <c r="FV57" s="281"/>
      <c r="FW57" s="281"/>
      <c r="FX57" s="281"/>
      <c r="FY57" s="281"/>
      <c r="FZ57" s="281"/>
      <c r="GA57" s="281"/>
      <c r="GB57" s="281"/>
      <c r="GC57" s="281"/>
      <c r="GD57" s="281"/>
      <c r="GE57" s="281"/>
      <c r="GF57" s="281"/>
      <c r="GG57" s="281"/>
      <c r="GH57" s="281"/>
      <c r="GI57" s="281"/>
      <c r="GJ57" s="281"/>
      <c r="GK57" s="281"/>
      <c r="GL57" s="281"/>
      <c r="GM57" s="281"/>
      <c r="GN57" s="281"/>
      <c r="GO57" s="281"/>
      <c r="GP57" s="281"/>
      <c r="GQ57" s="281"/>
      <c r="GR57" s="281"/>
      <c r="GS57" s="281"/>
      <c r="GT57" s="281"/>
      <c r="GU57" s="281"/>
      <c r="GV57" s="281"/>
      <c r="GW57" s="281"/>
      <c r="GX57" s="281"/>
      <c r="GY57" s="281"/>
      <c r="GZ57" s="281"/>
      <c r="HA57" s="281"/>
      <c r="HB57" s="281"/>
      <c r="HC57" s="281"/>
      <c r="HD57" s="281"/>
      <c r="HE57" s="281"/>
      <c r="HF57" s="281"/>
      <c r="HG57" s="281"/>
      <c r="HH57" s="281"/>
      <c r="HI57" s="281"/>
      <c r="HJ57" s="281"/>
      <c r="HK57" s="281"/>
      <c r="HL57" s="281"/>
      <c r="HM57" s="281"/>
      <c r="HN57" s="281"/>
      <c r="HO57" s="281"/>
      <c r="HP57" s="281"/>
      <c r="HQ57" s="281"/>
      <c r="HR57" s="281"/>
      <c r="HS57" s="281"/>
      <c r="HT57" s="281"/>
      <c r="HU57" s="281"/>
      <c r="HV57" s="281"/>
      <c r="HW57" s="281"/>
      <c r="HX57" s="281"/>
      <c r="HY57" s="281"/>
      <c r="HZ57" s="281"/>
      <c r="IA57" s="281"/>
      <c r="IB57" s="281"/>
      <c r="IC57" s="281"/>
      <c r="ID57" s="281"/>
      <c r="IE57" s="281"/>
      <c r="IF57" s="281"/>
      <c r="IG57" s="281"/>
      <c r="IH57" s="281"/>
      <c r="II57" s="281"/>
      <c r="IJ57" s="281"/>
      <c r="IK57" s="281"/>
      <c r="IL57" s="281"/>
      <c r="IM57" s="281"/>
      <c r="IN57" s="281"/>
      <c r="IO57" s="281"/>
      <c r="IP57" s="281"/>
      <c r="IQ57" s="281"/>
      <c r="IR57" s="281"/>
      <c r="IS57" s="281"/>
      <c r="IT57" s="281"/>
      <c r="IU57" s="281"/>
      <c r="IV57" s="281"/>
      <c r="IW57" s="281"/>
      <c r="IX57" s="281"/>
      <c r="IY57" s="281"/>
      <c r="IZ57" s="281"/>
      <c r="JA57" s="281"/>
      <c r="JB57" s="281"/>
      <c r="JC57" s="281"/>
      <c r="JD57" s="281"/>
      <c r="JE57" s="281"/>
      <c r="JF57" s="281"/>
      <c r="JG57" s="281"/>
      <c r="JH57" s="281"/>
      <c r="JI57" s="248">
        <f t="shared" si="0"/>
        <v>0</v>
      </c>
      <c r="JJ57" s="2"/>
      <c r="JK57" s="281"/>
      <c r="JL57" s="287"/>
      <c r="JM57" s="287"/>
      <c r="JN57" s="287"/>
      <c r="JO57" s="287"/>
      <c r="JP57" s="287"/>
    </row>
    <row r="58" spans="1:276" x14ac:dyDescent="0.25">
      <c r="A58" s="281"/>
      <c r="B58" s="281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281"/>
      <c r="BC58" s="281"/>
      <c r="BD58" s="281"/>
      <c r="BE58" s="281"/>
      <c r="BF58" s="281"/>
      <c r="BG58" s="281"/>
      <c r="BH58" s="281"/>
      <c r="BI58" s="281"/>
      <c r="BJ58" s="281"/>
      <c r="BK58" s="281"/>
      <c r="BL58" s="281"/>
      <c r="BM58" s="281"/>
      <c r="BN58" s="281"/>
      <c r="BO58" s="281"/>
      <c r="BP58" s="281"/>
      <c r="BQ58" s="281"/>
      <c r="BR58" s="281"/>
      <c r="BS58" s="281"/>
      <c r="BT58" s="281"/>
      <c r="BU58" s="281"/>
      <c r="BV58" s="281"/>
      <c r="BW58" s="281"/>
      <c r="BX58" s="281"/>
      <c r="BY58" s="281"/>
      <c r="BZ58" s="281"/>
      <c r="CA58" s="281"/>
      <c r="CB58" s="281"/>
      <c r="CC58" s="281"/>
      <c r="CD58" s="281"/>
      <c r="CE58" s="281"/>
      <c r="CF58" s="281"/>
      <c r="CG58" s="281"/>
      <c r="CH58" s="281"/>
      <c r="CI58" s="281"/>
      <c r="CJ58" s="281"/>
      <c r="CK58" s="281"/>
      <c r="CL58" s="281"/>
      <c r="CM58" s="281"/>
      <c r="CN58" s="281"/>
      <c r="CO58" s="281"/>
      <c r="CP58" s="281"/>
      <c r="CQ58" s="281"/>
      <c r="CR58" s="281"/>
      <c r="CS58" s="281"/>
      <c r="CT58" s="281"/>
      <c r="CU58" s="281"/>
      <c r="CV58" s="281"/>
      <c r="CW58" s="281"/>
      <c r="CX58" s="281"/>
      <c r="CY58" s="281"/>
      <c r="CZ58" s="281"/>
      <c r="DA58" s="281"/>
      <c r="DB58" s="281"/>
      <c r="DC58" s="281"/>
      <c r="DD58" s="281"/>
      <c r="DE58" s="281"/>
      <c r="DF58" s="281"/>
      <c r="DG58" s="281"/>
      <c r="DH58" s="281"/>
      <c r="DI58" s="281"/>
      <c r="DJ58" s="281"/>
      <c r="DK58" s="281"/>
      <c r="DL58" s="281"/>
      <c r="DM58" s="281"/>
      <c r="DN58" s="281"/>
      <c r="DO58" s="281"/>
      <c r="DP58" s="281"/>
      <c r="DQ58" s="281"/>
      <c r="DR58" s="281"/>
      <c r="DS58" s="281"/>
      <c r="DT58" s="281"/>
      <c r="DU58" s="281"/>
      <c r="DV58" s="281"/>
      <c r="DW58" s="281"/>
      <c r="DX58" s="281"/>
      <c r="DY58" s="281"/>
      <c r="DZ58" s="281"/>
      <c r="EA58" s="281"/>
      <c r="EB58" s="281"/>
      <c r="EC58" s="281"/>
      <c r="ED58" s="281"/>
      <c r="EE58" s="281"/>
      <c r="EF58" s="281"/>
      <c r="EG58" s="281"/>
      <c r="EH58" s="281"/>
      <c r="EI58" s="281"/>
      <c r="EJ58" s="281"/>
      <c r="EK58" s="281"/>
      <c r="EL58" s="281"/>
      <c r="EM58" s="281"/>
      <c r="EN58" s="281"/>
      <c r="EO58" s="281"/>
      <c r="EP58" s="281"/>
      <c r="EQ58" s="281"/>
      <c r="ER58" s="281"/>
      <c r="ES58" s="281"/>
      <c r="ET58" s="281"/>
      <c r="EU58" s="281"/>
      <c r="EV58" s="281"/>
      <c r="EW58" s="281"/>
      <c r="EX58" s="281"/>
      <c r="EY58" s="281"/>
      <c r="EZ58" s="281"/>
      <c r="FA58" s="281"/>
      <c r="FB58" s="281"/>
      <c r="FC58" s="281"/>
      <c r="FD58" s="281"/>
      <c r="FE58" s="281"/>
      <c r="FF58" s="281"/>
      <c r="FG58" s="281"/>
      <c r="FH58" s="281"/>
      <c r="FI58" s="281"/>
      <c r="FJ58" s="281"/>
      <c r="FK58" s="281"/>
      <c r="FL58" s="281"/>
      <c r="FM58" s="281"/>
      <c r="FN58" s="281"/>
      <c r="FO58" s="281"/>
      <c r="FP58" s="281"/>
      <c r="FQ58" s="281"/>
      <c r="FR58" s="281"/>
      <c r="FS58" s="281"/>
      <c r="FT58" s="281"/>
      <c r="FU58" s="281"/>
      <c r="FV58" s="281"/>
      <c r="FW58" s="281"/>
      <c r="FX58" s="281"/>
      <c r="FY58" s="281"/>
      <c r="FZ58" s="281"/>
      <c r="GA58" s="281"/>
      <c r="GB58" s="281"/>
      <c r="GC58" s="281"/>
      <c r="GD58" s="281"/>
      <c r="GE58" s="281"/>
      <c r="GF58" s="281"/>
      <c r="GG58" s="281"/>
      <c r="GH58" s="281"/>
      <c r="GI58" s="281"/>
      <c r="GJ58" s="281"/>
      <c r="GK58" s="281"/>
      <c r="GL58" s="281"/>
      <c r="GM58" s="281"/>
      <c r="GN58" s="281"/>
      <c r="GO58" s="281"/>
      <c r="GP58" s="281"/>
      <c r="GQ58" s="281"/>
      <c r="GR58" s="281"/>
      <c r="GS58" s="281"/>
      <c r="GT58" s="281"/>
      <c r="GU58" s="281"/>
      <c r="GV58" s="281"/>
      <c r="GW58" s="281"/>
      <c r="GX58" s="281"/>
      <c r="GY58" s="281"/>
      <c r="GZ58" s="281"/>
      <c r="HA58" s="281"/>
      <c r="HB58" s="281"/>
      <c r="HC58" s="281"/>
      <c r="HD58" s="281"/>
      <c r="HE58" s="281"/>
      <c r="HF58" s="281"/>
      <c r="HG58" s="281"/>
      <c r="HH58" s="281"/>
      <c r="HI58" s="281"/>
      <c r="HJ58" s="281"/>
      <c r="HK58" s="281"/>
      <c r="HL58" s="281"/>
      <c r="HM58" s="281"/>
      <c r="HN58" s="281"/>
      <c r="HO58" s="281"/>
      <c r="HP58" s="281"/>
      <c r="HQ58" s="281"/>
      <c r="HR58" s="281"/>
      <c r="HS58" s="281"/>
      <c r="HT58" s="281"/>
      <c r="HU58" s="281"/>
      <c r="HV58" s="281"/>
      <c r="HW58" s="281"/>
      <c r="HX58" s="281"/>
      <c r="HY58" s="281"/>
      <c r="HZ58" s="281"/>
      <c r="IA58" s="281"/>
      <c r="IB58" s="281"/>
      <c r="IC58" s="281"/>
      <c r="ID58" s="281"/>
      <c r="IE58" s="281"/>
      <c r="IF58" s="281"/>
      <c r="IG58" s="281"/>
      <c r="IH58" s="281"/>
      <c r="II58" s="281"/>
      <c r="IJ58" s="281"/>
      <c r="IK58" s="281"/>
      <c r="IL58" s="281"/>
      <c r="IM58" s="281"/>
      <c r="IN58" s="281"/>
      <c r="IO58" s="281"/>
      <c r="IP58" s="281"/>
      <c r="IQ58" s="281"/>
      <c r="IR58" s="281"/>
      <c r="IS58" s="281"/>
      <c r="IT58" s="281"/>
      <c r="IU58" s="281"/>
      <c r="IV58" s="281"/>
      <c r="IW58" s="281"/>
      <c r="IX58" s="281"/>
      <c r="IY58" s="281"/>
      <c r="IZ58" s="281"/>
      <c r="JA58" s="281"/>
      <c r="JB58" s="281"/>
      <c r="JC58" s="281"/>
      <c r="JD58" s="281"/>
      <c r="JE58" s="281"/>
      <c r="JF58" s="281"/>
      <c r="JG58" s="281"/>
      <c r="JH58" s="281"/>
      <c r="JI58" s="248">
        <f t="shared" si="0"/>
        <v>0</v>
      </c>
      <c r="JJ58" s="2"/>
      <c r="JK58" s="281"/>
      <c r="JL58" s="287"/>
      <c r="JM58" s="287"/>
      <c r="JN58" s="287"/>
      <c r="JO58" s="287"/>
      <c r="JP58" s="287"/>
    </row>
    <row r="59" spans="1:276" x14ac:dyDescent="0.25">
      <c r="A59" s="281"/>
      <c r="B59" s="281"/>
      <c r="C59" s="281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1"/>
      <c r="CC59" s="281"/>
      <c r="CD59" s="281"/>
      <c r="CE59" s="281"/>
      <c r="CF59" s="281"/>
      <c r="CG59" s="281"/>
      <c r="CH59" s="281"/>
      <c r="CI59" s="281"/>
      <c r="CJ59" s="281"/>
      <c r="CK59" s="281"/>
      <c r="CL59" s="281"/>
      <c r="CM59" s="281"/>
      <c r="CN59" s="281"/>
      <c r="CO59" s="281"/>
      <c r="CP59" s="281"/>
      <c r="CQ59" s="281"/>
      <c r="CR59" s="281"/>
      <c r="CS59" s="281"/>
      <c r="CT59" s="281"/>
      <c r="CU59" s="281"/>
      <c r="CV59" s="281"/>
      <c r="CW59" s="281"/>
      <c r="CX59" s="281"/>
      <c r="CY59" s="281"/>
      <c r="CZ59" s="281"/>
      <c r="DA59" s="281"/>
      <c r="DB59" s="281"/>
      <c r="DC59" s="281"/>
      <c r="DD59" s="281"/>
      <c r="DE59" s="281"/>
      <c r="DF59" s="281"/>
      <c r="DG59" s="281"/>
      <c r="DH59" s="281"/>
      <c r="DI59" s="281"/>
      <c r="DJ59" s="281"/>
      <c r="DK59" s="281"/>
      <c r="DL59" s="281"/>
      <c r="DM59" s="281"/>
      <c r="DN59" s="281"/>
      <c r="DO59" s="281"/>
      <c r="DP59" s="281"/>
      <c r="DQ59" s="281"/>
      <c r="DR59" s="281"/>
      <c r="DS59" s="281"/>
      <c r="DT59" s="281"/>
      <c r="DU59" s="281"/>
      <c r="DV59" s="281"/>
      <c r="DW59" s="281"/>
      <c r="DX59" s="281"/>
      <c r="DY59" s="281"/>
      <c r="DZ59" s="281"/>
      <c r="EA59" s="281"/>
      <c r="EB59" s="281"/>
      <c r="EC59" s="281"/>
      <c r="ED59" s="281"/>
      <c r="EE59" s="281"/>
      <c r="EF59" s="281"/>
      <c r="EG59" s="281"/>
      <c r="EH59" s="281"/>
      <c r="EI59" s="281"/>
      <c r="EJ59" s="281"/>
      <c r="EK59" s="281"/>
      <c r="EL59" s="281"/>
      <c r="EM59" s="281"/>
      <c r="EN59" s="281"/>
      <c r="EO59" s="281"/>
      <c r="EP59" s="281"/>
      <c r="EQ59" s="281"/>
      <c r="ER59" s="281"/>
      <c r="ES59" s="281"/>
      <c r="ET59" s="281"/>
      <c r="EU59" s="281"/>
      <c r="EV59" s="281"/>
      <c r="EW59" s="281"/>
      <c r="EX59" s="281"/>
      <c r="EY59" s="281"/>
      <c r="EZ59" s="281"/>
      <c r="FA59" s="281"/>
      <c r="FB59" s="281"/>
      <c r="FC59" s="281"/>
      <c r="FD59" s="281"/>
      <c r="FE59" s="281"/>
      <c r="FF59" s="281"/>
      <c r="FG59" s="281"/>
      <c r="FH59" s="281"/>
      <c r="FI59" s="281"/>
      <c r="FJ59" s="281"/>
      <c r="FK59" s="281"/>
      <c r="FL59" s="281"/>
      <c r="FM59" s="281"/>
      <c r="FN59" s="281"/>
      <c r="FO59" s="281"/>
      <c r="FP59" s="281"/>
      <c r="FQ59" s="281"/>
      <c r="FR59" s="281"/>
      <c r="FS59" s="281"/>
      <c r="FT59" s="281"/>
      <c r="FU59" s="281"/>
      <c r="FV59" s="281"/>
      <c r="FW59" s="281"/>
      <c r="FX59" s="281"/>
      <c r="FY59" s="281"/>
      <c r="FZ59" s="281"/>
      <c r="GA59" s="281"/>
      <c r="GB59" s="281"/>
      <c r="GC59" s="281"/>
      <c r="GD59" s="281"/>
      <c r="GE59" s="281"/>
      <c r="GF59" s="281"/>
      <c r="GG59" s="281"/>
      <c r="GH59" s="281"/>
      <c r="GI59" s="281"/>
      <c r="GJ59" s="281"/>
      <c r="GK59" s="281"/>
      <c r="GL59" s="281"/>
      <c r="GM59" s="281"/>
      <c r="GN59" s="281"/>
      <c r="GO59" s="281"/>
      <c r="GP59" s="281"/>
      <c r="GQ59" s="281"/>
      <c r="GR59" s="281"/>
      <c r="GS59" s="281"/>
      <c r="GT59" s="281"/>
      <c r="GU59" s="281"/>
      <c r="GV59" s="281"/>
      <c r="GW59" s="281"/>
      <c r="GX59" s="281"/>
      <c r="GY59" s="281"/>
      <c r="GZ59" s="281"/>
      <c r="HA59" s="281"/>
      <c r="HB59" s="281"/>
      <c r="HC59" s="281"/>
      <c r="HD59" s="281"/>
      <c r="HE59" s="281"/>
      <c r="HF59" s="281"/>
      <c r="HG59" s="281"/>
      <c r="HH59" s="281"/>
      <c r="HI59" s="281"/>
      <c r="HJ59" s="281"/>
      <c r="HK59" s="281"/>
      <c r="HL59" s="281"/>
      <c r="HM59" s="281"/>
      <c r="HN59" s="281"/>
      <c r="HO59" s="281"/>
      <c r="HP59" s="281"/>
      <c r="HQ59" s="281"/>
      <c r="HR59" s="281"/>
      <c r="HS59" s="281"/>
      <c r="HT59" s="281"/>
      <c r="HU59" s="281"/>
      <c r="HV59" s="281"/>
      <c r="HW59" s="281"/>
      <c r="HX59" s="281"/>
      <c r="HY59" s="281"/>
      <c r="HZ59" s="281"/>
      <c r="IA59" s="281"/>
      <c r="IB59" s="281"/>
      <c r="IC59" s="281"/>
      <c r="ID59" s="281"/>
      <c r="IE59" s="281"/>
      <c r="IF59" s="281"/>
      <c r="IG59" s="281"/>
      <c r="IH59" s="281"/>
      <c r="II59" s="281"/>
      <c r="IJ59" s="281"/>
      <c r="IK59" s="281"/>
      <c r="IL59" s="281"/>
      <c r="IM59" s="281"/>
      <c r="IN59" s="281"/>
      <c r="IO59" s="281"/>
      <c r="IP59" s="281"/>
      <c r="IQ59" s="281"/>
      <c r="IR59" s="281"/>
      <c r="IS59" s="281"/>
      <c r="IT59" s="281"/>
      <c r="IU59" s="281"/>
      <c r="IV59" s="281"/>
      <c r="IW59" s="281"/>
      <c r="IX59" s="281"/>
      <c r="IY59" s="281"/>
      <c r="IZ59" s="281"/>
      <c r="JA59" s="281"/>
      <c r="JB59" s="281"/>
      <c r="JC59" s="281"/>
      <c r="JD59" s="281"/>
      <c r="JE59" s="281"/>
      <c r="JF59" s="281"/>
      <c r="JG59" s="281"/>
      <c r="JH59" s="281"/>
      <c r="JI59" s="248">
        <f t="shared" si="0"/>
        <v>0</v>
      </c>
      <c r="JJ59" s="2"/>
      <c r="JK59" s="281"/>
      <c r="JL59" s="287"/>
      <c r="JM59" s="287"/>
      <c r="JN59" s="287"/>
      <c r="JO59" s="287"/>
      <c r="JP59" s="287"/>
    </row>
    <row r="60" spans="1:276" x14ac:dyDescent="0.25">
      <c r="A60" s="248">
        <f>SUM(A3:A59)</f>
        <v>20000</v>
      </c>
      <c r="B60" s="248">
        <f t="shared" ref="B60:BM60" si="1">SUM(B3:B59)</f>
        <v>0</v>
      </c>
      <c r="C60" s="248">
        <f t="shared" si="1"/>
        <v>0</v>
      </c>
      <c r="D60" s="248">
        <f t="shared" si="1"/>
        <v>0</v>
      </c>
      <c r="E60" s="248">
        <f t="shared" si="1"/>
        <v>0</v>
      </c>
      <c r="F60" s="248">
        <f t="shared" si="1"/>
        <v>0</v>
      </c>
      <c r="G60" s="248">
        <f t="shared" si="1"/>
        <v>0</v>
      </c>
      <c r="H60" s="248">
        <f t="shared" si="1"/>
        <v>0</v>
      </c>
      <c r="I60" s="248">
        <f t="shared" si="1"/>
        <v>0</v>
      </c>
      <c r="J60" s="248">
        <f t="shared" si="1"/>
        <v>125000</v>
      </c>
      <c r="K60" s="248">
        <f t="shared" si="1"/>
        <v>0</v>
      </c>
      <c r="L60" s="248">
        <f t="shared" si="1"/>
        <v>0</v>
      </c>
      <c r="M60" s="248">
        <f t="shared" si="1"/>
        <v>0</v>
      </c>
      <c r="N60" s="248">
        <f t="shared" si="1"/>
        <v>0</v>
      </c>
      <c r="O60" s="248">
        <f t="shared" si="1"/>
        <v>0</v>
      </c>
      <c r="P60" s="248">
        <f t="shared" si="1"/>
        <v>0</v>
      </c>
      <c r="Q60" s="248">
        <f t="shared" si="1"/>
        <v>0</v>
      </c>
      <c r="R60" s="248">
        <f t="shared" si="1"/>
        <v>0</v>
      </c>
      <c r="S60" s="248">
        <f t="shared" si="1"/>
        <v>0</v>
      </c>
      <c r="T60" s="248">
        <f t="shared" si="1"/>
        <v>0</v>
      </c>
      <c r="U60" s="248">
        <f t="shared" si="1"/>
        <v>0</v>
      </c>
      <c r="V60" s="248">
        <f t="shared" si="1"/>
        <v>0</v>
      </c>
      <c r="W60" s="248">
        <f t="shared" si="1"/>
        <v>0</v>
      </c>
      <c r="X60" s="248">
        <f t="shared" si="1"/>
        <v>0</v>
      </c>
      <c r="Y60" s="248">
        <f t="shared" si="1"/>
        <v>0</v>
      </c>
      <c r="Z60" s="248">
        <f t="shared" si="1"/>
        <v>0</v>
      </c>
      <c r="AA60" s="248">
        <f t="shared" si="1"/>
        <v>0</v>
      </c>
      <c r="AB60" s="248">
        <f t="shared" si="1"/>
        <v>0</v>
      </c>
      <c r="AC60" s="248">
        <f t="shared" si="1"/>
        <v>0</v>
      </c>
      <c r="AD60" s="248">
        <f t="shared" si="1"/>
        <v>0</v>
      </c>
      <c r="AE60" s="248">
        <f t="shared" si="1"/>
        <v>0</v>
      </c>
      <c r="AF60" s="248">
        <f t="shared" si="1"/>
        <v>0</v>
      </c>
      <c r="AG60" s="248">
        <f t="shared" si="1"/>
        <v>0</v>
      </c>
      <c r="AH60" s="248">
        <f t="shared" si="1"/>
        <v>0</v>
      </c>
      <c r="AI60" s="248">
        <f t="shared" si="1"/>
        <v>0</v>
      </c>
      <c r="AJ60" s="248">
        <f t="shared" si="1"/>
        <v>0</v>
      </c>
      <c r="AK60" s="248">
        <f t="shared" si="1"/>
        <v>0</v>
      </c>
      <c r="AL60" s="248">
        <f t="shared" si="1"/>
        <v>0</v>
      </c>
      <c r="AM60" s="248">
        <f t="shared" si="1"/>
        <v>0</v>
      </c>
      <c r="AN60" s="248">
        <f t="shared" si="1"/>
        <v>0</v>
      </c>
      <c r="AO60" s="248">
        <f t="shared" si="1"/>
        <v>0</v>
      </c>
      <c r="AP60" s="248">
        <f t="shared" si="1"/>
        <v>0</v>
      </c>
      <c r="AQ60" s="248">
        <f t="shared" si="1"/>
        <v>0</v>
      </c>
      <c r="AR60" s="248">
        <f t="shared" si="1"/>
        <v>0</v>
      </c>
      <c r="AS60" s="248">
        <f t="shared" si="1"/>
        <v>0</v>
      </c>
      <c r="AT60" s="248">
        <f t="shared" si="1"/>
        <v>0</v>
      </c>
      <c r="AU60" s="248">
        <f t="shared" si="1"/>
        <v>0</v>
      </c>
      <c r="AV60" s="248">
        <f t="shared" si="1"/>
        <v>0</v>
      </c>
      <c r="AW60" s="248">
        <f t="shared" si="1"/>
        <v>0</v>
      </c>
      <c r="AX60" s="248">
        <f t="shared" si="1"/>
        <v>0</v>
      </c>
      <c r="AY60" s="248">
        <f t="shared" si="1"/>
        <v>0</v>
      </c>
      <c r="AZ60" s="248">
        <f t="shared" si="1"/>
        <v>0</v>
      </c>
      <c r="BA60" s="248">
        <f t="shared" si="1"/>
        <v>0</v>
      </c>
      <c r="BB60" s="248">
        <f t="shared" si="1"/>
        <v>0</v>
      </c>
      <c r="BC60" s="248">
        <f t="shared" si="1"/>
        <v>13773.35</v>
      </c>
      <c r="BD60" s="248">
        <f t="shared" si="1"/>
        <v>0</v>
      </c>
      <c r="BE60" s="248">
        <f t="shared" si="1"/>
        <v>0</v>
      </c>
      <c r="BF60" s="248">
        <f t="shared" si="1"/>
        <v>0</v>
      </c>
      <c r="BG60" s="248">
        <f t="shared" si="1"/>
        <v>0</v>
      </c>
      <c r="BH60" s="248">
        <f t="shared" si="1"/>
        <v>0</v>
      </c>
      <c r="BI60" s="248">
        <f t="shared" si="1"/>
        <v>0</v>
      </c>
      <c r="BJ60" s="248">
        <f t="shared" si="1"/>
        <v>0</v>
      </c>
      <c r="BK60" s="248">
        <f t="shared" si="1"/>
        <v>0</v>
      </c>
      <c r="BL60" s="248">
        <f t="shared" si="1"/>
        <v>0</v>
      </c>
      <c r="BM60" s="248">
        <f t="shared" si="1"/>
        <v>0</v>
      </c>
      <c r="BN60" s="248">
        <f t="shared" ref="BN60:DY60" si="2">SUM(BN3:BN59)</f>
        <v>0</v>
      </c>
      <c r="BO60" s="248">
        <f t="shared" si="2"/>
        <v>0</v>
      </c>
      <c r="BP60" s="248">
        <f t="shared" si="2"/>
        <v>0</v>
      </c>
      <c r="BQ60" s="248">
        <f t="shared" si="2"/>
        <v>0</v>
      </c>
      <c r="BR60" s="248">
        <f t="shared" si="2"/>
        <v>12000</v>
      </c>
      <c r="BS60" s="248">
        <f t="shared" si="2"/>
        <v>0</v>
      </c>
      <c r="BT60" s="248">
        <f t="shared" si="2"/>
        <v>0</v>
      </c>
      <c r="BU60" s="248">
        <f t="shared" si="2"/>
        <v>0</v>
      </c>
      <c r="BV60" s="248">
        <f t="shared" si="2"/>
        <v>0</v>
      </c>
      <c r="BW60" s="248">
        <f t="shared" si="2"/>
        <v>32660</v>
      </c>
      <c r="BX60" s="248">
        <f t="shared" si="2"/>
        <v>0</v>
      </c>
      <c r="BY60" s="248">
        <f t="shared" si="2"/>
        <v>0</v>
      </c>
      <c r="BZ60" s="248">
        <f t="shared" si="2"/>
        <v>0</v>
      </c>
      <c r="CA60" s="248">
        <f t="shared" si="2"/>
        <v>0</v>
      </c>
      <c r="CB60" s="248">
        <f t="shared" si="2"/>
        <v>9748</v>
      </c>
      <c r="CC60" s="248">
        <f t="shared" si="2"/>
        <v>0</v>
      </c>
      <c r="CD60" s="248">
        <f t="shared" si="2"/>
        <v>0</v>
      </c>
      <c r="CE60" s="248">
        <f t="shared" si="2"/>
        <v>1522.2</v>
      </c>
      <c r="CF60" s="248">
        <f t="shared" si="2"/>
        <v>0</v>
      </c>
      <c r="CG60" s="248">
        <f t="shared" si="2"/>
        <v>0</v>
      </c>
      <c r="CH60" s="248">
        <f t="shared" si="2"/>
        <v>4400</v>
      </c>
      <c r="CI60" s="248">
        <f t="shared" si="2"/>
        <v>0</v>
      </c>
      <c r="CJ60" s="248">
        <f t="shared" si="2"/>
        <v>0</v>
      </c>
      <c r="CK60" s="248">
        <f t="shared" si="2"/>
        <v>0</v>
      </c>
      <c r="CL60" s="248">
        <f t="shared" si="2"/>
        <v>178050</v>
      </c>
      <c r="CM60" s="248">
        <f t="shared" si="2"/>
        <v>0</v>
      </c>
      <c r="CN60" s="248">
        <f t="shared" si="2"/>
        <v>0</v>
      </c>
      <c r="CO60" s="248">
        <f t="shared" si="2"/>
        <v>0</v>
      </c>
      <c r="CP60" s="248">
        <f t="shared" si="2"/>
        <v>8533.76</v>
      </c>
      <c r="CQ60" s="248">
        <f t="shared" si="2"/>
        <v>0</v>
      </c>
      <c r="CR60" s="248">
        <f t="shared" si="2"/>
        <v>0</v>
      </c>
      <c r="CS60" s="248">
        <f t="shared" si="2"/>
        <v>0</v>
      </c>
      <c r="CT60" s="248">
        <f t="shared" si="2"/>
        <v>0</v>
      </c>
      <c r="CU60" s="248">
        <f t="shared" si="2"/>
        <v>0</v>
      </c>
      <c r="CV60" s="248">
        <f t="shared" si="2"/>
        <v>0</v>
      </c>
      <c r="CW60" s="248">
        <f t="shared" si="2"/>
        <v>0</v>
      </c>
      <c r="CX60" s="248">
        <f t="shared" si="2"/>
        <v>0</v>
      </c>
      <c r="CY60" s="248">
        <f t="shared" si="2"/>
        <v>0</v>
      </c>
      <c r="CZ60" s="248">
        <f t="shared" si="2"/>
        <v>0</v>
      </c>
      <c r="DA60" s="248">
        <f t="shared" si="2"/>
        <v>0</v>
      </c>
      <c r="DB60" s="248">
        <f t="shared" si="2"/>
        <v>0</v>
      </c>
      <c r="DC60" s="248">
        <f t="shared" si="2"/>
        <v>0</v>
      </c>
      <c r="DD60" s="248">
        <f t="shared" si="2"/>
        <v>0</v>
      </c>
      <c r="DE60" s="248">
        <f t="shared" si="2"/>
        <v>14400</v>
      </c>
      <c r="DF60" s="248">
        <f t="shared" si="2"/>
        <v>0</v>
      </c>
      <c r="DG60" s="248">
        <f t="shared" si="2"/>
        <v>0</v>
      </c>
      <c r="DH60" s="248">
        <f t="shared" si="2"/>
        <v>0</v>
      </c>
      <c r="DI60" s="248">
        <f t="shared" si="2"/>
        <v>0</v>
      </c>
      <c r="DJ60" s="248">
        <f t="shared" si="2"/>
        <v>0</v>
      </c>
      <c r="DK60" s="248">
        <f t="shared" si="2"/>
        <v>145355</v>
      </c>
      <c r="DL60" s="248">
        <f t="shared" si="2"/>
        <v>0</v>
      </c>
      <c r="DM60" s="248">
        <f t="shared" si="2"/>
        <v>0</v>
      </c>
      <c r="DN60" s="248">
        <f t="shared" si="2"/>
        <v>0</v>
      </c>
      <c r="DO60" s="248">
        <f t="shared" si="2"/>
        <v>40800</v>
      </c>
      <c r="DP60" s="248">
        <f t="shared" si="2"/>
        <v>0</v>
      </c>
      <c r="DQ60" s="248">
        <f t="shared" si="2"/>
        <v>0</v>
      </c>
      <c r="DR60" s="248">
        <f t="shared" si="2"/>
        <v>2464</v>
      </c>
      <c r="DS60" s="248">
        <f t="shared" si="2"/>
        <v>23836</v>
      </c>
      <c r="DT60" s="248">
        <f t="shared" si="2"/>
        <v>106495</v>
      </c>
      <c r="DU60" s="248">
        <f t="shared" si="2"/>
        <v>0</v>
      </c>
      <c r="DV60" s="248">
        <f t="shared" si="2"/>
        <v>4200</v>
      </c>
      <c r="DW60" s="248">
        <f t="shared" si="2"/>
        <v>0</v>
      </c>
      <c r="DX60" s="248">
        <f t="shared" si="2"/>
        <v>0</v>
      </c>
      <c r="DY60" s="248">
        <f t="shared" si="2"/>
        <v>0</v>
      </c>
      <c r="DZ60" s="248">
        <f t="shared" ref="DZ60:GK60" si="3">SUM(DZ3:DZ59)</f>
        <v>0</v>
      </c>
      <c r="EA60" s="248">
        <f t="shared" si="3"/>
        <v>862707.99</v>
      </c>
      <c r="EB60" s="248">
        <f t="shared" si="3"/>
        <v>0</v>
      </c>
      <c r="EC60" s="248">
        <f t="shared" si="3"/>
        <v>0</v>
      </c>
      <c r="ED60" s="248">
        <f t="shared" si="3"/>
        <v>0</v>
      </c>
      <c r="EE60" s="248">
        <f t="shared" si="3"/>
        <v>0</v>
      </c>
      <c r="EF60" s="248">
        <f t="shared" si="3"/>
        <v>0</v>
      </c>
      <c r="EG60" s="248">
        <f t="shared" si="3"/>
        <v>167865</v>
      </c>
      <c r="EH60" s="248">
        <f t="shared" si="3"/>
        <v>0</v>
      </c>
      <c r="EI60" s="248">
        <f t="shared" si="3"/>
        <v>0</v>
      </c>
      <c r="EJ60" s="248">
        <f t="shared" si="3"/>
        <v>0</v>
      </c>
      <c r="EK60" s="248">
        <f t="shared" si="3"/>
        <v>0</v>
      </c>
      <c r="EL60" s="248">
        <f t="shared" si="3"/>
        <v>0</v>
      </c>
      <c r="EM60" s="248">
        <f t="shared" si="3"/>
        <v>28750</v>
      </c>
      <c r="EN60" s="248">
        <f t="shared" si="3"/>
        <v>27000</v>
      </c>
      <c r="EO60" s="248">
        <f t="shared" si="3"/>
        <v>0</v>
      </c>
      <c r="EP60" s="248">
        <f t="shared" si="3"/>
        <v>91313.16</v>
      </c>
      <c r="EQ60" s="248">
        <f t="shared" si="3"/>
        <v>0</v>
      </c>
      <c r="ER60" s="248">
        <f t="shared" si="3"/>
        <v>18300</v>
      </c>
      <c r="ES60" s="248">
        <f t="shared" si="3"/>
        <v>0</v>
      </c>
      <c r="ET60" s="248">
        <f t="shared" si="3"/>
        <v>0</v>
      </c>
      <c r="EU60" s="248">
        <f t="shared" si="3"/>
        <v>0</v>
      </c>
      <c r="EV60" s="248">
        <f t="shared" si="3"/>
        <v>0</v>
      </c>
      <c r="EW60" s="248">
        <f t="shared" si="3"/>
        <v>0</v>
      </c>
      <c r="EX60" s="248">
        <f t="shared" si="3"/>
        <v>0</v>
      </c>
      <c r="EY60" s="248">
        <f t="shared" si="3"/>
        <v>0</v>
      </c>
      <c r="EZ60" s="248">
        <f t="shared" si="3"/>
        <v>0</v>
      </c>
      <c r="FA60" s="248">
        <f t="shared" si="3"/>
        <v>0</v>
      </c>
      <c r="FB60" s="248">
        <f t="shared" si="3"/>
        <v>197900</v>
      </c>
      <c r="FC60" s="248">
        <f t="shared" si="3"/>
        <v>0</v>
      </c>
      <c r="FD60" s="248">
        <f t="shared" si="3"/>
        <v>26520</v>
      </c>
      <c r="FE60" s="248">
        <f t="shared" si="3"/>
        <v>0</v>
      </c>
      <c r="FF60" s="248">
        <f t="shared" si="3"/>
        <v>0</v>
      </c>
      <c r="FG60" s="248">
        <f t="shared" si="3"/>
        <v>0</v>
      </c>
      <c r="FH60" s="248">
        <f t="shared" si="3"/>
        <v>0</v>
      </c>
      <c r="FI60" s="248">
        <f t="shared" si="3"/>
        <v>0</v>
      </c>
      <c r="FJ60" s="248">
        <f t="shared" si="3"/>
        <v>718320.16999999993</v>
      </c>
      <c r="FK60" s="248">
        <f t="shared" si="3"/>
        <v>0</v>
      </c>
      <c r="FL60" s="248">
        <f t="shared" si="3"/>
        <v>0</v>
      </c>
      <c r="FM60" s="248">
        <f t="shared" si="3"/>
        <v>0</v>
      </c>
      <c r="FN60" s="248">
        <f t="shared" si="3"/>
        <v>381424.28</v>
      </c>
      <c r="FO60" s="248">
        <f t="shared" si="3"/>
        <v>0</v>
      </c>
      <c r="FP60" s="248">
        <f t="shared" si="3"/>
        <v>0</v>
      </c>
      <c r="FQ60" s="248">
        <f t="shared" si="3"/>
        <v>10580</v>
      </c>
      <c r="FR60" s="248">
        <f t="shared" si="3"/>
        <v>0</v>
      </c>
      <c r="FS60" s="248">
        <f t="shared" si="3"/>
        <v>31246.45</v>
      </c>
      <c r="FT60" s="248">
        <f t="shared" si="3"/>
        <v>1505388.1700000002</v>
      </c>
      <c r="FU60" s="248">
        <f t="shared" si="3"/>
        <v>0</v>
      </c>
      <c r="FV60" s="248">
        <f t="shared" si="3"/>
        <v>1570</v>
      </c>
      <c r="FW60" s="248">
        <f t="shared" si="3"/>
        <v>53954.239999999998</v>
      </c>
      <c r="FX60" s="248">
        <f t="shared" si="3"/>
        <v>0</v>
      </c>
      <c r="FY60" s="248">
        <f t="shared" si="3"/>
        <v>4853</v>
      </c>
      <c r="FZ60" s="248">
        <f t="shared" si="3"/>
        <v>79875</v>
      </c>
      <c r="GA60" s="248">
        <f t="shared" si="3"/>
        <v>0</v>
      </c>
      <c r="GB60" s="248">
        <f t="shared" si="3"/>
        <v>0</v>
      </c>
      <c r="GC60" s="248">
        <f t="shared" si="3"/>
        <v>0</v>
      </c>
      <c r="GD60" s="248">
        <f t="shared" si="3"/>
        <v>0</v>
      </c>
      <c r="GE60" s="248">
        <f t="shared" si="3"/>
        <v>0</v>
      </c>
      <c r="GF60" s="248">
        <f t="shared" si="3"/>
        <v>0</v>
      </c>
      <c r="GG60" s="248">
        <f t="shared" si="3"/>
        <v>0</v>
      </c>
      <c r="GH60" s="248">
        <f t="shared" si="3"/>
        <v>101321.02</v>
      </c>
      <c r="GI60" s="248">
        <f t="shared" si="3"/>
        <v>0</v>
      </c>
      <c r="GJ60" s="248">
        <f t="shared" si="3"/>
        <v>244143.6</v>
      </c>
      <c r="GK60" s="248">
        <f t="shared" si="3"/>
        <v>0</v>
      </c>
      <c r="GL60" s="248">
        <f t="shared" ref="GL60:IW60" si="4">SUM(GL3:GL59)</f>
        <v>18744.98</v>
      </c>
      <c r="GM60" s="248">
        <f t="shared" si="4"/>
        <v>0</v>
      </c>
      <c r="GN60" s="248">
        <f t="shared" si="4"/>
        <v>0</v>
      </c>
      <c r="GO60" s="248">
        <f t="shared" si="4"/>
        <v>0</v>
      </c>
      <c r="GP60" s="248">
        <f t="shared" si="4"/>
        <v>0</v>
      </c>
      <c r="GQ60" s="248">
        <f t="shared" si="4"/>
        <v>20660</v>
      </c>
      <c r="GR60" s="248">
        <f t="shared" si="4"/>
        <v>101483.2</v>
      </c>
      <c r="GS60" s="248">
        <f t="shared" si="4"/>
        <v>0</v>
      </c>
      <c r="GT60" s="248">
        <f t="shared" si="4"/>
        <v>17186.46</v>
      </c>
      <c r="GU60" s="248">
        <f t="shared" si="4"/>
        <v>0</v>
      </c>
      <c r="GV60" s="248">
        <f t="shared" si="4"/>
        <v>0</v>
      </c>
      <c r="GW60" s="248">
        <f t="shared" si="4"/>
        <v>0</v>
      </c>
      <c r="GX60" s="248">
        <f t="shared" si="4"/>
        <v>0</v>
      </c>
      <c r="GY60" s="248">
        <f t="shared" si="4"/>
        <v>0</v>
      </c>
      <c r="GZ60" s="248">
        <f t="shared" si="4"/>
        <v>0</v>
      </c>
      <c r="HA60" s="248">
        <f t="shared" si="4"/>
        <v>0</v>
      </c>
      <c r="HB60" s="248">
        <f t="shared" si="4"/>
        <v>0</v>
      </c>
      <c r="HC60" s="248">
        <f t="shared" si="4"/>
        <v>0</v>
      </c>
      <c r="HD60" s="248">
        <f t="shared" si="4"/>
        <v>0</v>
      </c>
      <c r="HE60" s="248">
        <f t="shared" si="4"/>
        <v>0</v>
      </c>
      <c r="HF60" s="248">
        <f t="shared" si="4"/>
        <v>260500</v>
      </c>
      <c r="HG60" s="248">
        <f t="shared" si="4"/>
        <v>0</v>
      </c>
      <c r="HH60" s="248">
        <f t="shared" si="4"/>
        <v>26388</v>
      </c>
      <c r="HI60" s="248">
        <f t="shared" si="4"/>
        <v>19470</v>
      </c>
      <c r="HJ60" s="248">
        <f t="shared" si="4"/>
        <v>0</v>
      </c>
      <c r="HK60" s="248">
        <f t="shared" si="4"/>
        <v>0</v>
      </c>
      <c r="HL60" s="248">
        <f t="shared" si="4"/>
        <v>0</v>
      </c>
      <c r="HM60" s="248">
        <f t="shared" si="4"/>
        <v>0</v>
      </c>
      <c r="HN60" s="248">
        <f t="shared" si="4"/>
        <v>0</v>
      </c>
      <c r="HO60" s="248">
        <f t="shared" si="4"/>
        <v>0</v>
      </c>
      <c r="HP60" s="248">
        <f t="shared" si="4"/>
        <v>0</v>
      </c>
      <c r="HQ60" s="248">
        <f t="shared" si="4"/>
        <v>0</v>
      </c>
      <c r="HR60" s="248">
        <f t="shared" si="4"/>
        <v>0</v>
      </c>
      <c r="HS60" s="248">
        <f t="shared" si="4"/>
        <v>0</v>
      </c>
      <c r="HT60" s="248">
        <f t="shared" si="4"/>
        <v>0</v>
      </c>
      <c r="HU60" s="248">
        <f t="shared" si="4"/>
        <v>0</v>
      </c>
      <c r="HV60" s="248">
        <f t="shared" si="4"/>
        <v>0</v>
      </c>
      <c r="HW60" s="248">
        <f t="shared" si="4"/>
        <v>0</v>
      </c>
      <c r="HX60" s="248">
        <f t="shared" si="4"/>
        <v>0</v>
      </c>
      <c r="HY60" s="248">
        <f t="shared" si="4"/>
        <v>0</v>
      </c>
      <c r="HZ60" s="248">
        <f t="shared" si="4"/>
        <v>0</v>
      </c>
      <c r="IA60" s="248">
        <f t="shared" si="4"/>
        <v>0</v>
      </c>
      <c r="IB60" s="248">
        <f t="shared" si="4"/>
        <v>0</v>
      </c>
      <c r="IC60" s="248">
        <f t="shared" si="4"/>
        <v>0</v>
      </c>
      <c r="ID60" s="248">
        <f t="shared" si="4"/>
        <v>0</v>
      </c>
      <c r="IE60" s="248">
        <f t="shared" si="4"/>
        <v>0</v>
      </c>
      <c r="IF60" s="248">
        <f t="shared" si="4"/>
        <v>0</v>
      </c>
      <c r="IG60" s="248">
        <f t="shared" si="4"/>
        <v>0</v>
      </c>
      <c r="IH60" s="248">
        <f t="shared" si="4"/>
        <v>0</v>
      </c>
      <c r="II60" s="248">
        <f t="shared" si="4"/>
        <v>0</v>
      </c>
      <c r="IJ60" s="248">
        <f t="shared" si="4"/>
        <v>0</v>
      </c>
      <c r="IK60" s="248">
        <f t="shared" si="4"/>
        <v>0</v>
      </c>
      <c r="IL60" s="248">
        <f t="shared" si="4"/>
        <v>0</v>
      </c>
      <c r="IM60" s="248">
        <f t="shared" si="4"/>
        <v>0</v>
      </c>
      <c r="IN60" s="248">
        <f t="shared" si="4"/>
        <v>0</v>
      </c>
      <c r="IO60" s="248">
        <f t="shared" si="4"/>
        <v>0</v>
      </c>
      <c r="IP60" s="248">
        <f t="shared" si="4"/>
        <v>0</v>
      </c>
      <c r="IQ60" s="248">
        <f t="shared" si="4"/>
        <v>0</v>
      </c>
      <c r="IR60" s="248">
        <f t="shared" si="4"/>
        <v>0</v>
      </c>
      <c r="IS60" s="248">
        <f t="shared" si="4"/>
        <v>0</v>
      </c>
      <c r="IT60" s="248">
        <f t="shared" si="4"/>
        <v>0</v>
      </c>
      <c r="IU60" s="248">
        <f t="shared" si="4"/>
        <v>0</v>
      </c>
      <c r="IV60" s="248">
        <f t="shared" si="4"/>
        <v>0</v>
      </c>
      <c r="IW60" s="248">
        <f t="shared" si="4"/>
        <v>0</v>
      </c>
      <c r="IX60" s="248">
        <f t="shared" ref="IX60:JH60" si="5">SUM(IX3:IX59)</f>
        <v>0</v>
      </c>
      <c r="IY60" s="248">
        <f t="shared" si="5"/>
        <v>0</v>
      </c>
      <c r="IZ60" s="248">
        <f t="shared" si="5"/>
        <v>0</v>
      </c>
      <c r="JA60" s="248">
        <f t="shared" si="5"/>
        <v>0</v>
      </c>
      <c r="JB60" s="248">
        <f t="shared" si="5"/>
        <v>0</v>
      </c>
      <c r="JC60" s="248">
        <f t="shared" si="5"/>
        <v>0</v>
      </c>
      <c r="JD60" s="248">
        <f t="shared" si="5"/>
        <v>0</v>
      </c>
      <c r="JE60" s="248">
        <f t="shared" si="5"/>
        <v>0</v>
      </c>
      <c r="JF60" s="248">
        <f t="shared" si="5"/>
        <v>0</v>
      </c>
      <c r="JG60" s="248">
        <f t="shared" si="5"/>
        <v>0</v>
      </c>
      <c r="JH60" s="248">
        <f t="shared" si="5"/>
        <v>0</v>
      </c>
      <c r="JI60" s="248">
        <f>SUM(JI3:JI59)</f>
        <v>5760702.0300000003</v>
      </c>
      <c r="JJ60" s="2"/>
      <c r="JK60" s="281">
        <f>SUM(JK3:JK59)</f>
        <v>0</v>
      </c>
      <c r="JL60" s="281">
        <f t="shared" ref="JL60:JP60" si="6">SUM(JL3:JL59)</f>
        <v>0</v>
      </c>
      <c r="JM60" s="281">
        <f t="shared" si="6"/>
        <v>0</v>
      </c>
      <c r="JN60" s="281">
        <f t="shared" si="6"/>
        <v>0</v>
      </c>
      <c r="JO60" s="281">
        <f t="shared" si="6"/>
        <v>0</v>
      </c>
      <c r="JP60" s="281">
        <f t="shared" si="6"/>
        <v>0</v>
      </c>
    </row>
    <row r="61" spans="1:276" ht="18.75" x14ac:dyDescent="0.3">
      <c r="A61" s="247">
        <v>211101</v>
      </c>
      <c r="B61" s="247">
        <v>211102</v>
      </c>
      <c r="C61" s="247">
        <v>211103</v>
      </c>
      <c r="D61" s="247">
        <v>211104</v>
      </c>
      <c r="E61" s="247">
        <v>211105</v>
      </c>
      <c r="F61" s="247">
        <v>211106</v>
      </c>
      <c r="G61" s="247">
        <v>211203</v>
      </c>
      <c r="H61" s="247">
        <v>211205</v>
      </c>
      <c r="I61" s="247">
        <v>211206</v>
      </c>
      <c r="J61" s="247">
        <v>211208</v>
      </c>
      <c r="K61" s="247">
        <v>211209</v>
      </c>
      <c r="L61" s="247">
        <v>211211</v>
      </c>
      <c r="M61" s="247">
        <v>211301</v>
      </c>
      <c r="N61" s="247">
        <v>211401</v>
      </c>
      <c r="O61" s="247">
        <v>211501</v>
      </c>
      <c r="P61" s="247">
        <v>211502</v>
      </c>
      <c r="Q61" s="247">
        <v>211503</v>
      </c>
      <c r="R61" s="247">
        <v>211504</v>
      </c>
      <c r="S61" s="247">
        <v>212101</v>
      </c>
      <c r="T61" s="247">
        <v>212201</v>
      </c>
      <c r="U61" s="247">
        <v>212203</v>
      </c>
      <c r="V61" s="247">
        <v>212204</v>
      </c>
      <c r="W61" s="247">
        <v>212205</v>
      </c>
      <c r="X61" s="247">
        <v>212206</v>
      </c>
      <c r="Y61" s="247">
        <v>212207</v>
      </c>
      <c r="Z61" s="247">
        <v>212208</v>
      </c>
      <c r="AA61" s="247">
        <v>212209</v>
      </c>
      <c r="AB61" s="247">
        <v>212210</v>
      </c>
      <c r="AC61" s="247">
        <v>213101</v>
      </c>
      <c r="AD61" s="247">
        <v>213102</v>
      </c>
      <c r="AE61" s="247">
        <v>213201</v>
      </c>
      <c r="AF61" s="247">
        <v>213202</v>
      </c>
      <c r="AG61" s="247">
        <v>214101</v>
      </c>
      <c r="AH61" s="247">
        <v>214201</v>
      </c>
      <c r="AI61" s="247">
        <v>214202</v>
      </c>
      <c r="AJ61" s="247">
        <v>214203</v>
      </c>
      <c r="AK61" s="247">
        <v>215101</v>
      </c>
      <c r="AL61" s="247">
        <v>215201</v>
      </c>
      <c r="AM61" s="247">
        <v>215301</v>
      </c>
      <c r="AN61" s="247">
        <v>215401</v>
      </c>
      <c r="AO61" s="247">
        <v>221101</v>
      </c>
      <c r="AP61" s="247">
        <v>221201</v>
      </c>
      <c r="AQ61" s="247">
        <v>221301</v>
      </c>
      <c r="AR61" s="247">
        <v>221401</v>
      </c>
      <c r="AS61" s="247">
        <v>221501</v>
      </c>
      <c r="AT61" s="247">
        <v>221601</v>
      </c>
      <c r="AU61" s="247">
        <v>221602</v>
      </c>
      <c r="AV61" s="247">
        <v>221701</v>
      </c>
      <c r="AW61" s="247">
        <v>221801</v>
      </c>
      <c r="AX61" s="247">
        <v>222101</v>
      </c>
      <c r="AY61" s="247">
        <v>222201</v>
      </c>
      <c r="AZ61" s="247">
        <v>223101</v>
      </c>
      <c r="BA61" s="247">
        <v>223201</v>
      </c>
      <c r="BB61" s="247">
        <v>224101</v>
      </c>
      <c r="BC61" s="247">
        <v>224201</v>
      </c>
      <c r="BD61" s="247">
        <v>224301</v>
      </c>
      <c r="BE61" s="247">
        <v>224401</v>
      </c>
      <c r="BF61" s="247">
        <v>225101</v>
      </c>
      <c r="BG61" s="247">
        <v>225201</v>
      </c>
      <c r="BH61" s="247">
        <v>225301</v>
      </c>
      <c r="BI61" s="247">
        <v>225302</v>
      </c>
      <c r="BJ61" s="247">
        <v>225303</v>
      </c>
      <c r="BK61" s="247">
        <v>225304</v>
      </c>
      <c r="BL61" s="247">
        <v>225305</v>
      </c>
      <c r="BM61" s="247">
        <v>225401</v>
      </c>
      <c r="BN61" s="247">
        <v>225501</v>
      </c>
      <c r="BO61" s="247">
        <v>225601</v>
      </c>
      <c r="BP61" s="247">
        <v>225701</v>
      </c>
      <c r="BQ61" s="247">
        <v>225801</v>
      </c>
      <c r="BR61" s="247">
        <v>225901</v>
      </c>
      <c r="BS61" s="247">
        <v>226101</v>
      </c>
      <c r="BT61" s="247">
        <v>226201</v>
      </c>
      <c r="BU61" s="247">
        <v>226301</v>
      </c>
      <c r="BV61" s="247">
        <v>226401</v>
      </c>
      <c r="BW61" s="247">
        <v>227101</v>
      </c>
      <c r="BX61" s="247">
        <v>227102</v>
      </c>
      <c r="BY61" s="247">
        <v>227103</v>
      </c>
      <c r="BZ61" s="247">
        <v>227104</v>
      </c>
      <c r="CA61" s="247">
        <v>227105</v>
      </c>
      <c r="CB61" s="247">
        <v>227106</v>
      </c>
      <c r="CC61" s="247">
        <v>227107</v>
      </c>
      <c r="CD61" s="247">
        <v>227199</v>
      </c>
      <c r="CE61" s="247">
        <v>227201</v>
      </c>
      <c r="CF61" s="247">
        <v>227202</v>
      </c>
      <c r="CG61" s="247">
        <v>227203</v>
      </c>
      <c r="CH61" s="247">
        <v>227204</v>
      </c>
      <c r="CI61" s="247">
        <v>227205</v>
      </c>
      <c r="CJ61" s="247">
        <v>227206</v>
      </c>
      <c r="CK61" s="247">
        <v>227207</v>
      </c>
      <c r="CL61" s="247">
        <v>227208</v>
      </c>
      <c r="CM61" s="247">
        <v>227299</v>
      </c>
      <c r="CN61" s="247">
        <v>227301</v>
      </c>
      <c r="CO61" s="247">
        <v>228101</v>
      </c>
      <c r="CP61" s="247">
        <v>228201</v>
      </c>
      <c r="CQ61" s="247">
        <v>228301</v>
      </c>
      <c r="CR61" s="247">
        <v>228401</v>
      </c>
      <c r="CS61" s="247">
        <v>228501</v>
      </c>
      <c r="CT61" s="247">
        <v>228502</v>
      </c>
      <c r="CU61" s="247">
        <v>228503</v>
      </c>
      <c r="CV61" s="247">
        <v>228601</v>
      </c>
      <c r="CW61" s="247">
        <v>228602</v>
      </c>
      <c r="CX61" s="247">
        <v>228603</v>
      </c>
      <c r="CY61" s="247">
        <v>228604</v>
      </c>
      <c r="CZ61" s="247">
        <v>228701</v>
      </c>
      <c r="DA61" s="247">
        <v>228702</v>
      </c>
      <c r="DB61" s="247">
        <v>228703</v>
      </c>
      <c r="DC61" s="247">
        <v>228704</v>
      </c>
      <c r="DD61" s="247">
        <v>228705</v>
      </c>
      <c r="DE61" s="247">
        <v>228706</v>
      </c>
      <c r="DF61" s="247">
        <v>228801</v>
      </c>
      <c r="DG61" s="247">
        <v>228802</v>
      </c>
      <c r="DH61" s="247">
        <v>228803</v>
      </c>
      <c r="DI61" s="247">
        <v>229201</v>
      </c>
      <c r="DJ61" s="247">
        <v>229203</v>
      </c>
      <c r="DK61" s="247">
        <v>231101</v>
      </c>
      <c r="DL61" s="247">
        <v>231102</v>
      </c>
      <c r="DM61" s="247">
        <v>231201</v>
      </c>
      <c r="DN61" s="247">
        <v>231301</v>
      </c>
      <c r="DO61" s="247">
        <v>231302</v>
      </c>
      <c r="DP61" s="247">
        <v>231303</v>
      </c>
      <c r="DQ61" s="247">
        <v>231401</v>
      </c>
      <c r="DR61" s="247">
        <v>232101</v>
      </c>
      <c r="DS61" s="247">
        <v>232201</v>
      </c>
      <c r="DT61" s="247">
        <v>232301</v>
      </c>
      <c r="DU61" s="247">
        <v>233101</v>
      </c>
      <c r="DV61" s="247">
        <v>233201</v>
      </c>
      <c r="DW61" s="247">
        <v>233301</v>
      </c>
      <c r="DX61" s="247">
        <v>233401</v>
      </c>
      <c r="DY61" s="247">
        <v>233501</v>
      </c>
      <c r="DZ61" s="247">
        <v>233601</v>
      </c>
      <c r="EA61" s="247">
        <v>234101</v>
      </c>
      <c r="EB61" s="247">
        <v>234201</v>
      </c>
      <c r="EC61" s="247">
        <v>235101</v>
      </c>
      <c r="ED61" s="247">
        <v>235201</v>
      </c>
      <c r="EE61" s="247">
        <v>235301</v>
      </c>
      <c r="EF61" s="247">
        <v>235401</v>
      </c>
      <c r="EG61" s="247">
        <v>235501</v>
      </c>
      <c r="EH61" s="247">
        <v>236101</v>
      </c>
      <c r="EI61" s="247">
        <v>236102</v>
      </c>
      <c r="EJ61" s="247">
        <v>236103</v>
      </c>
      <c r="EK61" s="247">
        <v>236104</v>
      </c>
      <c r="EL61" s="247">
        <v>236105</v>
      </c>
      <c r="EM61" s="247">
        <v>236201</v>
      </c>
      <c r="EN61" s="247">
        <v>236202</v>
      </c>
      <c r="EO61" s="247">
        <v>236203</v>
      </c>
      <c r="EP61" s="247">
        <v>236304</v>
      </c>
      <c r="EQ61" s="247">
        <v>236305</v>
      </c>
      <c r="ER61" s="247">
        <v>236306</v>
      </c>
      <c r="ES61" s="247">
        <v>236401</v>
      </c>
      <c r="ET61" s="247">
        <v>236402</v>
      </c>
      <c r="EU61" s="247">
        <v>236403</v>
      </c>
      <c r="EV61" s="247">
        <v>236404</v>
      </c>
      <c r="EW61" s="247">
        <v>236405</v>
      </c>
      <c r="EX61" s="247">
        <v>236406</v>
      </c>
      <c r="EY61" s="247">
        <v>236407</v>
      </c>
      <c r="EZ61" s="247">
        <v>236901</v>
      </c>
      <c r="FA61" s="247">
        <v>237101</v>
      </c>
      <c r="FB61" s="247">
        <v>237102</v>
      </c>
      <c r="FC61" s="247">
        <v>237103</v>
      </c>
      <c r="FD61" s="247">
        <v>237104</v>
      </c>
      <c r="FE61" s="247">
        <v>237105</v>
      </c>
      <c r="FF61" s="247">
        <v>237106</v>
      </c>
      <c r="FG61" s="247">
        <v>237107</v>
      </c>
      <c r="FH61" s="247">
        <v>237201</v>
      </c>
      <c r="FI61" s="247">
        <v>237202</v>
      </c>
      <c r="FJ61" s="247">
        <v>237203</v>
      </c>
      <c r="FK61" s="247">
        <v>237204</v>
      </c>
      <c r="FL61" s="247">
        <v>237205</v>
      </c>
      <c r="FM61" s="247">
        <v>237206</v>
      </c>
      <c r="FN61" s="247">
        <v>237299</v>
      </c>
      <c r="FO61" s="247">
        <v>238101</v>
      </c>
      <c r="FP61" s="247">
        <v>238201</v>
      </c>
      <c r="FQ61" s="247">
        <v>239101</v>
      </c>
      <c r="FR61" s="247">
        <v>239102</v>
      </c>
      <c r="FS61" s="247">
        <v>239201</v>
      </c>
      <c r="FT61" s="247">
        <v>239301</v>
      </c>
      <c r="FU61" s="247">
        <v>239401</v>
      </c>
      <c r="FV61" s="247">
        <v>239501</v>
      </c>
      <c r="FW61" s="247">
        <v>239601</v>
      </c>
      <c r="FX61" s="247">
        <v>239701</v>
      </c>
      <c r="FY61" s="247">
        <v>239801</v>
      </c>
      <c r="FZ61" s="247">
        <v>239802</v>
      </c>
      <c r="GA61" s="247">
        <v>239901</v>
      </c>
      <c r="GB61" s="247">
        <v>239904</v>
      </c>
      <c r="GC61" s="247">
        <v>241201</v>
      </c>
      <c r="GD61" s="247">
        <v>241202</v>
      </c>
      <c r="GE61" s="247">
        <v>241203</v>
      </c>
      <c r="GF61" s="247">
        <v>241204</v>
      </c>
      <c r="GG61" s="247">
        <v>241205</v>
      </c>
      <c r="GH61" s="247">
        <v>261101</v>
      </c>
      <c r="GI61" s="247">
        <v>261201</v>
      </c>
      <c r="GJ61" s="247">
        <v>261301</v>
      </c>
      <c r="GK61" s="247">
        <v>261401</v>
      </c>
      <c r="GL61" s="247">
        <v>261901</v>
      </c>
      <c r="GM61" s="247">
        <v>262101</v>
      </c>
      <c r="GN61" s="247">
        <v>262201</v>
      </c>
      <c r="GO61" s="247">
        <v>262301</v>
      </c>
      <c r="GP61" s="247">
        <v>262401</v>
      </c>
      <c r="GQ61" s="247">
        <v>263101</v>
      </c>
      <c r="GR61" s="247">
        <v>263201</v>
      </c>
      <c r="GS61" s="247">
        <v>263301</v>
      </c>
      <c r="GT61" s="247">
        <v>263401</v>
      </c>
      <c r="GU61" s="247">
        <v>264101</v>
      </c>
      <c r="GV61" s="247">
        <v>264201</v>
      </c>
      <c r="GW61" s="247">
        <v>264301</v>
      </c>
      <c r="GX61" s="247">
        <v>264401</v>
      </c>
      <c r="GY61" s="247">
        <v>264501</v>
      </c>
      <c r="GZ61" s="247">
        <v>264601</v>
      </c>
      <c r="HA61" s="247">
        <v>264701</v>
      </c>
      <c r="HB61" s="247">
        <v>264801</v>
      </c>
      <c r="HC61" s="247">
        <v>265101</v>
      </c>
      <c r="HD61" s="247">
        <v>265201</v>
      </c>
      <c r="HE61" s="247">
        <v>265301</v>
      </c>
      <c r="HF61" s="247">
        <v>265401</v>
      </c>
      <c r="HG61" s="247">
        <v>265501</v>
      </c>
      <c r="HH61" s="247">
        <v>265601</v>
      </c>
      <c r="HI61" s="247">
        <v>265701</v>
      </c>
      <c r="HJ61" s="247">
        <v>265801</v>
      </c>
      <c r="HK61" s="247">
        <v>266101</v>
      </c>
      <c r="HL61" s="247">
        <v>266201</v>
      </c>
      <c r="HM61" s="247">
        <v>267101</v>
      </c>
      <c r="HN61" s="247">
        <v>267201</v>
      </c>
      <c r="HO61" s="247">
        <v>267301</v>
      </c>
      <c r="HP61" s="247">
        <v>267401</v>
      </c>
      <c r="HQ61" s="247">
        <v>267501</v>
      </c>
      <c r="HR61" s="247">
        <v>267601</v>
      </c>
      <c r="HS61" s="247">
        <v>267701</v>
      </c>
      <c r="HT61" s="247">
        <v>267801</v>
      </c>
      <c r="HU61" s="247">
        <v>267901</v>
      </c>
      <c r="HV61" s="247">
        <v>268101</v>
      </c>
      <c r="HW61" s="247">
        <v>268201</v>
      </c>
      <c r="HX61" s="247">
        <v>268301</v>
      </c>
      <c r="HY61" s="247">
        <v>268302</v>
      </c>
      <c r="HZ61" s="247">
        <v>268401</v>
      </c>
      <c r="IA61" s="247">
        <v>268501</v>
      </c>
      <c r="IB61" s="247">
        <v>268601</v>
      </c>
      <c r="IC61" s="247">
        <v>268701</v>
      </c>
      <c r="ID61" s="247">
        <v>268802</v>
      </c>
      <c r="IE61" s="247">
        <v>268803</v>
      </c>
      <c r="IF61" s="247">
        <v>268804</v>
      </c>
      <c r="IG61" s="247">
        <v>268901</v>
      </c>
      <c r="IH61" s="247">
        <v>269101</v>
      </c>
      <c r="II61" s="247">
        <v>269102</v>
      </c>
      <c r="IJ61" s="247">
        <v>269201</v>
      </c>
      <c r="IK61" s="247">
        <v>269202</v>
      </c>
      <c r="IL61" s="247">
        <v>269301</v>
      </c>
      <c r="IM61" s="247">
        <v>269401</v>
      </c>
      <c r="IN61" s="247">
        <v>269501</v>
      </c>
      <c r="IO61" s="247">
        <v>269502</v>
      </c>
      <c r="IP61" s="247">
        <v>269503</v>
      </c>
      <c r="IQ61" s="247">
        <v>2269901</v>
      </c>
      <c r="IR61" s="247">
        <v>271101</v>
      </c>
      <c r="IS61" s="247">
        <v>271201</v>
      </c>
      <c r="IT61" s="247">
        <v>271301</v>
      </c>
      <c r="IU61" s="247">
        <v>271401</v>
      </c>
      <c r="IV61" s="247">
        <v>272101</v>
      </c>
      <c r="IW61" s="247">
        <v>272201</v>
      </c>
      <c r="IX61" s="247">
        <v>272301</v>
      </c>
      <c r="IY61" s="247">
        <v>272401</v>
      </c>
      <c r="IZ61" s="247">
        <v>272501</v>
      </c>
      <c r="JA61" s="247">
        <v>272601</v>
      </c>
      <c r="JB61" s="247">
        <v>272701</v>
      </c>
      <c r="JC61" s="247">
        <v>272801</v>
      </c>
      <c r="JD61" s="247">
        <v>272901</v>
      </c>
      <c r="JE61" s="247">
        <v>273101</v>
      </c>
      <c r="JF61" s="247">
        <v>273201</v>
      </c>
      <c r="JG61" s="247">
        <v>274101</v>
      </c>
      <c r="JH61" s="247">
        <v>274201</v>
      </c>
      <c r="JI61" s="249" t="s">
        <v>0</v>
      </c>
      <c r="JJ61" s="285"/>
      <c r="JK61" s="285"/>
    </row>
    <row r="62" spans="1:276" x14ac:dyDescent="0.25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1"/>
      <c r="CC62" s="281"/>
      <c r="CD62" s="281"/>
      <c r="CE62" s="281"/>
      <c r="CF62" s="281"/>
      <c r="CG62" s="281"/>
      <c r="CH62" s="281"/>
      <c r="CI62" s="281"/>
      <c r="CJ62" s="281"/>
      <c r="CK62" s="281"/>
      <c r="CL62" s="281"/>
      <c r="CM62" s="281"/>
      <c r="CN62" s="281"/>
      <c r="CO62" s="281"/>
      <c r="CP62" s="281"/>
      <c r="CQ62" s="281"/>
      <c r="CR62" s="281"/>
      <c r="CS62" s="281"/>
      <c r="CT62" s="281"/>
      <c r="CU62" s="281"/>
      <c r="CV62" s="281"/>
      <c r="CW62" s="281"/>
      <c r="CX62" s="281"/>
      <c r="CY62" s="281"/>
      <c r="CZ62" s="281"/>
      <c r="DA62" s="281"/>
      <c r="DB62" s="281"/>
      <c r="DC62" s="281"/>
      <c r="DD62" s="281"/>
      <c r="DE62" s="281"/>
      <c r="DF62" s="281"/>
      <c r="DG62" s="281"/>
      <c r="DH62" s="281"/>
      <c r="DI62" s="281"/>
      <c r="DJ62" s="281"/>
      <c r="DK62" s="281"/>
      <c r="DL62" s="281"/>
      <c r="DM62" s="281"/>
      <c r="DN62" s="281"/>
      <c r="DO62" s="281"/>
      <c r="DP62" s="281"/>
      <c r="DQ62" s="281"/>
      <c r="DR62" s="281"/>
      <c r="DS62" s="281"/>
      <c r="DT62" s="281"/>
      <c r="DU62" s="281"/>
      <c r="DV62" s="281"/>
      <c r="DW62" s="281"/>
      <c r="DX62" s="281"/>
      <c r="DY62" s="281"/>
      <c r="DZ62" s="281"/>
      <c r="EA62" s="281"/>
      <c r="EB62" s="281"/>
      <c r="EC62" s="281"/>
      <c r="ED62" s="281"/>
      <c r="EE62" s="281"/>
      <c r="EF62" s="281"/>
      <c r="EG62" s="281"/>
      <c r="EH62" s="281"/>
      <c r="EI62" s="281"/>
      <c r="EJ62" s="281"/>
      <c r="EK62" s="281"/>
      <c r="EL62" s="281"/>
      <c r="EM62" s="281"/>
      <c r="EN62" s="281"/>
      <c r="EO62" s="281"/>
      <c r="EP62" s="281"/>
      <c r="EQ62" s="281"/>
      <c r="ER62" s="281"/>
      <c r="ES62" s="281"/>
      <c r="ET62" s="281"/>
      <c r="EU62" s="281"/>
      <c r="EV62" s="281"/>
      <c r="EW62" s="281"/>
      <c r="EX62" s="281"/>
      <c r="EY62" s="281"/>
      <c r="EZ62" s="281"/>
      <c r="FA62" s="281"/>
      <c r="FB62" s="281"/>
      <c r="FC62" s="281"/>
      <c r="FD62" s="281"/>
      <c r="FE62" s="281"/>
      <c r="FF62" s="281"/>
      <c r="FG62" s="281"/>
      <c r="FH62" s="281"/>
      <c r="FI62" s="281"/>
      <c r="FJ62" s="281"/>
      <c r="FK62" s="281"/>
      <c r="FL62" s="281"/>
      <c r="FM62" s="281"/>
      <c r="FN62" s="281"/>
      <c r="FO62" s="281"/>
      <c r="FP62" s="281"/>
      <c r="FQ62" s="281"/>
      <c r="FR62" s="281"/>
      <c r="FS62" s="281"/>
      <c r="FT62" s="281"/>
      <c r="FU62" s="281"/>
      <c r="FV62" s="281"/>
      <c r="FW62" s="281"/>
      <c r="FX62" s="281"/>
      <c r="FY62" s="281"/>
      <c r="FZ62" s="281"/>
      <c r="GA62" s="281"/>
      <c r="GB62" s="281"/>
      <c r="GC62" s="281"/>
      <c r="GD62" s="281"/>
      <c r="GE62" s="281"/>
      <c r="GF62" s="281"/>
      <c r="GG62" s="281"/>
      <c r="GH62" s="281"/>
      <c r="GI62" s="281"/>
      <c r="GJ62" s="281"/>
      <c r="GK62" s="281"/>
      <c r="GL62" s="281"/>
      <c r="GM62" s="281"/>
      <c r="GN62" s="281"/>
      <c r="GO62" s="281"/>
      <c r="GP62" s="281"/>
      <c r="GQ62" s="281"/>
      <c r="GR62" s="281"/>
      <c r="GS62" s="281"/>
      <c r="GT62" s="281"/>
      <c r="GU62" s="281"/>
      <c r="GV62" s="281"/>
      <c r="GW62" s="281"/>
      <c r="GX62" s="281"/>
      <c r="GY62" s="281"/>
      <c r="GZ62" s="281"/>
      <c r="HA62" s="281"/>
      <c r="HB62" s="281"/>
      <c r="HC62" s="281"/>
      <c r="HD62" s="281"/>
      <c r="HE62" s="281"/>
      <c r="HF62" s="281"/>
      <c r="HG62" s="281"/>
      <c r="HH62" s="281"/>
      <c r="HI62" s="281"/>
      <c r="HJ62" s="281"/>
      <c r="HK62" s="281"/>
      <c r="HL62" s="281"/>
      <c r="HM62" s="281"/>
      <c r="HN62" s="281"/>
      <c r="HO62" s="281"/>
      <c r="HP62" s="281"/>
      <c r="HQ62" s="281"/>
      <c r="HR62" s="281"/>
      <c r="HS62" s="281"/>
      <c r="HT62" s="281"/>
      <c r="HU62" s="281"/>
      <c r="HV62" s="281"/>
      <c r="HW62" s="281"/>
      <c r="HX62" s="281"/>
      <c r="HY62" s="281"/>
      <c r="HZ62" s="281"/>
      <c r="IA62" s="281"/>
      <c r="IB62" s="281"/>
      <c r="IC62" s="281"/>
      <c r="ID62" s="281"/>
      <c r="IE62" s="281"/>
      <c r="IF62" s="281"/>
      <c r="IG62" s="281"/>
      <c r="IH62" s="281"/>
      <c r="II62" s="281"/>
      <c r="IJ62" s="281"/>
      <c r="IK62" s="281"/>
      <c r="IL62" s="281"/>
      <c r="IM62" s="281"/>
      <c r="IN62" s="281"/>
      <c r="IO62" s="281"/>
      <c r="IP62" s="281"/>
      <c r="IQ62" s="281"/>
      <c r="IR62" s="281"/>
      <c r="IS62" s="281"/>
      <c r="IT62" s="281"/>
      <c r="IU62" s="281"/>
      <c r="IV62" s="281"/>
      <c r="IW62" s="281"/>
      <c r="IX62" s="281"/>
      <c r="IY62" s="281"/>
      <c r="IZ62" s="281"/>
      <c r="JA62" s="281"/>
      <c r="JB62" s="281"/>
      <c r="JC62" s="281"/>
      <c r="JD62" s="281"/>
      <c r="JE62" s="281"/>
      <c r="JF62" s="281"/>
      <c r="JG62" s="281"/>
      <c r="JH62" s="281"/>
      <c r="JI62" s="248">
        <f>SUM(A62:JH62)</f>
        <v>0</v>
      </c>
      <c r="JJ62" s="2"/>
      <c r="JK62" s="2"/>
    </row>
    <row r="63" spans="1:276" x14ac:dyDescent="0.25">
      <c r="A63" s="281"/>
      <c r="B63" s="281"/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281"/>
      <c r="AM63" s="281"/>
      <c r="AN63" s="281"/>
      <c r="AO63" s="281"/>
      <c r="AP63" s="281"/>
      <c r="AQ63" s="281"/>
      <c r="AR63" s="281"/>
      <c r="AS63" s="281"/>
      <c r="AT63" s="281"/>
      <c r="AU63" s="281"/>
      <c r="AV63" s="281"/>
      <c r="AW63" s="281"/>
      <c r="AX63" s="281"/>
      <c r="AY63" s="281"/>
      <c r="AZ63" s="281"/>
      <c r="BA63" s="281"/>
      <c r="BB63" s="281"/>
      <c r="BC63" s="281"/>
      <c r="BD63" s="281"/>
      <c r="BE63" s="281"/>
      <c r="BF63" s="281"/>
      <c r="BG63" s="281"/>
      <c r="BH63" s="281"/>
      <c r="BI63" s="281"/>
      <c r="BJ63" s="281"/>
      <c r="BK63" s="281"/>
      <c r="BL63" s="281"/>
      <c r="BM63" s="281"/>
      <c r="BN63" s="281"/>
      <c r="BO63" s="281"/>
      <c r="BP63" s="281"/>
      <c r="BQ63" s="281"/>
      <c r="BR63" s="281"/>
      <c r="BS63" s="281"/>
      <c r="BT63" s="281"/>
      <c r="BU63" s="281"/>
      <c r="BV63" s="281"/>
      <c r="BW63" s="281"/>
      <c r="BX63" s="281"/>
      <c r="BY63" s="281"/>
      <c r="BZ63" s="281"/>
      <c r="CA63" s="281"/>
      <c r="CB63" s="281"/>
      <c r="CC63" s="281"/>
      <c r="CD63" s="281"/>
      <c r="CE63" s="281"/>
      <c r="CF63" s="281"/>
      <c r="CG63" s="281"/>
      <c r="CH63" s="281"/>
      <c r="CI63" s="281"/>
      <c r="CJ63" s="281"/>
      <c r="CK63" s="281"/>
      <c r="CL63" s="281"/>
      <c r="CM63" s="281"/>
      <c r="CN63" s="281"/>
      <c r="CO63" s="281"/>
      <c r="CP63" s="281"/>
      <c r="CQ63" s="281"/>
      <c r="CR63" s="281"/>
      <c r="CS63" s="281"/>
      <c r="CT63" s="281"/>
      <c r="CU63" s="281"/>
      <c r="CV63" s="281"/>
      <c r="CW63" s="281"/>
      <c r="CX63" s="281"/>
      <c r="CY63" s="281"/>
      <c r="CZ63" s="281"/>
      <c r="DA63" s="281"/>
      <c r="DB63" s="281"/>
      <c r="DC63" s="281"/>
      <c r="DD63" s="281"/>
      <c r="DE63" s="281"/>
      <c r="DF63" s="281"/>
      <c r="DG63" s="281"/>
      <c r="DH63" s="281"/>
      <c r="DI63" s="281"/>
      <c r="DJ63" s="281"/>
      <c r="DK63" s="281"/>
      <c r="DL63" s="281"/>
      <c r="DM63" s="281"/>
      <c r="DN63" s="281"/>
      <c r="DO63" s="281"/>
      <c r="DP63" s="281"/>
      <c r="DQ63" s="281"/>
      <c r="DR63" s="281"/>
      <c r="DS63" s="281"/>
      <c r="DT63" s="281"/>
      <c r="DU63" s="281"/>
      <c r="DV63" s="281"/>
      <c r="DW63" s="281"/>
      <c r="DX63" s="281"/>
      <c r="DY63" s="281"/>
      <c r="DZ63" s="281"/>
      <c r="EA63" s="281"/>
      <c r="EB63" s="281"/>
      <c r="EC63" s="281"/>
      <c r="ED63" s="281"/>
      <c r="EE63" s="281"/>
      <c r="EF63" s="281"/>
      <c r="EG63" s="281"/>
      <c r="EH63" s="281"/>
      <c r="EI63" s="281"/>
      <c r="EJ63" s="281"/>
      <c r="EK63" s="281"/>
      <c r="EL63" s="281"/>
      <c r="EM63" s="281"/>
      <c r="EN63" s="281"/>
      <c r="EO63" s="281"/>
      <c r="EP63" s="281"/>
      <c r="EQ63" s="281"/>
      <c r="ER63" s="281"/>
      <c r="ES63" s="281"/>
      <c r="ET63" s="281"/>
      <c r="EU63" s="281"/>
      <c r="EV63" s="281"/>
      <c r="EW63" s="281"/>
      <c r="EX63" s="281"/>
      <c r="EY63" s="281"/>
      <c r="EZ63" s="281"/>
      <c r="FA63" s="281"/>
      <c r="FB63" s="281"/>
      <c r="FC63" s="281"/>
      <c r="FD63" s="281"/>
      <c r="FE63" s="281"/>
      <c r="FF63" s="281"/>
      <c r="FG63" s="281"/>
      <c r="FH63" s="281"/>
      <c r="FI63" s="281"/>
      <c r="FJ63" s="281"/>
      <c r="FK63" s="281"/>
      <c r="FL63" s="281"/>
      <c r="FM63" s="281"/>
      <c r="FN63" s="281"/>
      <c r="FO63" s="281"/>
      <c r="FP63" s="281"/>
      <c r="FQ63" s="281"/>
      <c r="FR63" s="281"/>
      <c r="FS63" s="281"/>
      <c r="FT63" s="281"/>
      <c r="FU63" s="281"/>
      <c r="FV63" s="281"/>
      <c r="FW63" s="281"/>
      <c r="FX63" s="281"/>
      <c r="FY63" s="281"/>
      <c r="FZ63" s="281"/>
      <c r="GA63" s="281"/>
      <c r="GB63" s="281"/>
      <c r="GC63" s="281"/>
      <c r="GD63" s="281"/>
      <c r="GE63" s="281"/>
      <c r="GF63" s="281"/>
      <c r="GG63" s="281"/>
      <c r="GH63" s="281"/>
      <c r="GI63" s="281"/>
      <c r="GJ63" s="281"/>
      <c r="GK63" s="281"/>
      <c r="GL63" s="281"/>
      <c r="GM63" s="281"/>
      <c r="GN63" s="281"/>
      <c r="GO63" s="281"/>
      <c r="GP63" s="281"/>
      <c r="GQ63" s="281"/>
      <c r="GR63" s="281"/>
      <c r="GS63" s="281"/>
      <c r="GT63" s="281"/>
      <c r="GU63" s="281"/>
      <c r="GV63" s="281"/>
      <c r="GW63" s="281"/>
      <c r="GX63" s="281"/>
      <c r="GY63" s="281"/>
      <c r="GZ63" s="281"/>
      <c r="HA63" s="281"/>
      <c r="HB63" s="281"/>
      <c r="HC63" s="281"/>
      <c r="HD63" s="281"/>
      <c r="HE63" s="281"/>
      <c r="HF63" s="281"/>
      <c r="HG63" s="281"/>
      <c r="HH63" s="281"/>
      <c r="HI63" s="281"/>
      <c r="HJ63" s="281"/>
      <c r="HK63" s="281"/>
      <c r="HL63" s="281"/>
      <c r="HM63" s="281"/>
      <c r="HN63" s="281"/>
      <c r="HO63" s="281"/>
      <c r="HP63" s="281"/>
      <c r="HQ63" s="281"/>
      <c r="HR63" s="281"/>
      <c r="HS63" s="281"/>
      <c r="HT63" s="281"/>
      <c r="HU63" s="281"/>
      <c r="HV63" s="281"/>
      <c r="HW63" s="281"/>
      <c r="HX63" s="281"/>
      <c r="HY63" s="281"/>
      <c r="HZ63" s="281"/>
      <c r="IA63" s="281"/>
      <c r="IB63" s="281"/>
      <c r="IC63" s="281"/>
      <c r="ID63" s="281"/>
      <c r="IE63" s="281"/>
      <c r="IF63" s="281"/>
      <c r="IG63" s="281"/>
      <c r="IH63" s="281"/>
      <c r="II63" s="281"/>
      <c r="IJ63" s="281"/>
      <c r="IK63" s="281"/>
      <c r="IL63" s="281"/>
      <c r="IM63" s="281"/>
      <c r="IN63" s="281"/>
      <c r="IO63" s="281"/>
      <c r="IP63" s="281"/>
      <c r="IQ63" s="281"/>
      <c r="IR63" s="281"/>
      <c r="IS63" s="281"/>
      <c r="IT63" s="281"/>
      <c r="IU63" s="281"/>
      <c r="IV63" s="281"/>
      <c r="IW63" s="281"/>
      <c r="IX63" s="281"/>
      <c r="IY63" s="281"/>
      <c r="IZ63" s="281"/>
      <c r="JA63" s="281"/>
      <c r="JB63" s="281"/>
      <c r="JC63" s="281"/>
      <c r="JD63" s="281"/>
      <c r="JE63" s="281"/>
      <c r="JF63" s="281"/>
      <c r="JG63" s="281"/>
      <c r="JH63" s="281"/>
      <c r="JI63" s="248">
        <f t="shared" ref="JI63:JI75" si="7">SUM(A63:JH63)</f>
        <v>0</v>
      </c>
      <c r="JJ63" s="2"/>
      <c r="JK63" s="2"/>
    </row>
    <row r="64" spans="1:276" x14ac:dyDescent="0.25">
      <c r="A64" s="281"/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1"/>
      <c r="CC64" s="281"/>
      <c r="CD64" s="281"/>
      <c r="CE64" s="281"/>
      <c r="CF64" s="281"/>
      <c r="CG64" s="281"/>
      <c r="CH64" s="281"/>
      <c r="CI64" s="281"/>
      <c r="CJ64" s="281"/>
      <c r="CK64" s="281"/>
      <c r="CL64" s="281"/>
      <c r="CM64" s="281"/>
      <c r="CN64" s="281"/>
      <c r="CO64" s="281"/>
      <c r="CP64" s="281"/>
      <c r="CQ64" s="281"/>
      <c r="CR64" s="281"/>
      <c r="CS64" s="281"/>
      <c r="CT64" s="281"/>
      <c r="CU64" s="281"/>
      <c r="CV64" s="281"/>
      <c r="CW64" s="281"/>
      <c r="CX64" s="281"/>
      <c r="CY64" s="281"/>
      <c r="CZ64" s="281"/>
      <c r="DA64" s="281"/>
      <c r="DB64" s="281"/>
      <c r="DC64" s="281"/>
      <c r="DD64" s="281"/>
      <c r="DE64" s="281"/>
      <c r="DF64" s="281"/>
      <c r="DG64" s="281"/>
      <c r="DH64" s="281"/>
      <c r="DI64" s="281"/>
      <c r="DJ64" s="281"/>
      <c r="DK64" s="281"/>
      <c r="DL64" s="281"/>
      <c r="DM64" s="281"/>
      <c r="DN64" s="281"/>
      <c r="DO64" s="281"/>
      <c r="DP64" s="281"/>
      <c r="DQ64" s="281"/>
      <c r="DR64" s="281"/>
      <c r="DS64" s="281"/>
      <c r="DT64" s="281"/>
      <c r="DU64" s="281"/>
      <c r="DV64" s="281"/>
      <c r="DW64" s="281"/>
      <c r="DX64" s="281"/>
      <c r="DY64" s="281"/>
      <c r="DZ64" s="281"/>
      <c r="EA64" s="281"/>
      <c r="EB64" s="281"/>
      <c r="EC64" s="281"/>
      <c r="ED64" s="281"/>
      <c r="EE64" s="281"/>
      <c r="EF64" s="281"/>
      <c r="EG64" s="281"/>
      <c r="EH64" s="281"/>
      <c r="EI64" s="281"/>
      <c r="EJ64" s="281"/>
      <c r="EK64" s="281"/>
      <c r="EL64" s="281"/>
      <c r="EM64" s="281"/>
      <c r="EN64" s="281"/>
      <c r="EO64" s="281"/>
      <c r="EP64" s="281"/>
      <c r="EQ64" s="281"/>
      <c r="ER64" s="281"/>
      <c r="ES64" s="281"/>
      <c r="ET64" s="281"/>
      <c r="EU64" s="281"/>
      <c r="EV64" s="281"/>
      <c r="EW64" s="281"/>
      <c r="EX64" s="281"/>
      <c r="EY64" s="281"/>
      <c r="EZ64" s="281"/>
      <c r="FA64" s="281"/>
      <c r="FB64" s="281"/>
      <c r="FC64" s="281"/>
      <c r="FD64" s="281"/>
      <c r="FE64" s="281"/>
      <c r="FF64" s="281"/>
      <c r="FG64" s="281"/>
      <c r="FH64" s="281"/>
      <c r="FI64" s="281"/>
      <c r="FJ64" s="281"/>
      <c r="FK64" s="281"/>
      <c r="FL64" s="281"/>
      <c r="FM64" s="281"/>
      <c r="FN64" s="281"/>
      <c r="FO64" s="281"/>
      <c r="FP64" s="281"/>
      <c r="FQ64" s="281"/>
      <c r="FR64" s="281"/>
      <c r="FS64" s="281"/>
      <c r="FT64" s="281"/>
      <c r="FU64" s="281"/>
      <c r="FV64" s="281"/>
      <c r="FW64" s="281"/>
      <c r="FX64" s="281"/>
      <c r="FY64" s="281"/>
      <c r="FZ64" s="281"/>
      <c r="GA64" s="281"/>
      <c r="GB64" s="281"/>
      <c r="GC64" s="281"/>
      <c r="GD64" s="281"/>
      <c r="GE64" s="281"/>
      <c r="GF64" s="281"/>
      <c r="GG64" s="281"/>
      <c r="GH64" s="281"/>
      <c r="GI64" s="281"/>
      <c r="GJ64" s="281"/>
      <c r="GK64" s="281"/>
      <c r="GL64" s="281"/>
      <c r="GM64" s="281"/>
      <c r="GN64" s="281"/>
      <c r="GO64" s="281"/>
      <c r="GP64" s="281"/>
      <c r="GQ64" s="281"/>
      <c r="GR64" s="281"/>
      <c r="GS64" s="281"/>
      <c r="GT64" s="281"/>
      <c r="GU64" s="281"/>
      <c r="GV64" s="281"/>
      <c r="GW64" s="281"/>
      <c r="GX64" s="281"/>
      <c r="GY64" s="281"/>
      <c r="GZ64" s="281"/>
      <c r="HA64" s="281"/>
      <c r="HB64" s="281"/>
      <c r="HC64" s="281"/>
      <c r="HD64" s="281"/>
      <c r="HE64" s="281"/>
      <c r="HF64" s="281"/>
      <c r="HG64" s="281"/>
      <c r="HH64" s="281"/>
      <c r="HI64" s="281"/>
      <c r="HJ64" s="281"/>
      <c r="HK64" s="281"/>
      <c r="HL64" s="281"/>
      <c r="HM64" s="281"/>
      <c r="HN64" s="281"/>
      <c r="HO64" s="281"/>
      <c r="HP64" s="281"/>
      <c r="HQ64" s="281"/>
      <c r="HR64" s="281"/>
      <c r="HS64" s="281"/>
      <c r="HT64" s="281"/>
      <c r="HU64" s="281"/>
      <c r="HV64" s="281"/>
      <c r="HW64" s="281"/>
      <c r="HX64" s="281"/>
      <c r="HY64" s="281"/>
      <c r="HZ64" s="281"/>
      <c r="IA64" s="281"/>
      <c r="IB64" s="281"/>
      <c r="IC64" s="281"/>
      <c r="ID64" s="281"/>
      <c r="IE64" s="281"/>
      <c r="IF64" s="281"/>
      <c r="IG64" s="281"/>
      <c r="IH64" s="281"/>
      <c r="II64" s="281"/>
      <c r="IJ64" s="281"/>
      <c r="IK64" s="281"/>
      <c r="IL64" s="281"/>
      <c r="IM64" s="281"/>
      <c r="IN64" s="281"/>
      <c r="IO64" s="281"/>
      <c r="IP64" s="281"/>
      <c r="IQ64" s="281"/>
      <c r="IR64" s="281"/>
      <c r="IS64" s="281"/>
      <c r="IT64" s="281"/>
      <c r="IU64" s="281"/>
      <c r="IV64" s="281"/>
      <c r="IW64" s="281"/>
      <c r="IX64" s="281"/>
      <c r="IY64" s="281"/>
      <c r="IZ64" s="281"/>
      <c r="JA64" s="281"/>
      <c r="JB64" s="281"/>
      <c r="JC64" s="281"/>
      <c r="JD64" s="281"/>
      <c r="JE64" s="281"/>
      <c r="JF64" s="281"/>
      <c r="JG64" s="281"/>
      <c r="JH64" s="281"/>
      <c r="JI64" s="248">
        <f t="shared" si="7"/>
        <v>0</v>
      </c>
      <c r="JJ64" s="2"/>
      <c r="JK64" s="2"/>
    </row>
    <row r="65" spans="1:271" x14ac:dyDescent="0.25">
      <c r="A65" s="281"/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281"/>
      <c r="AM65" s="281"/>
      <c r="AN65" s="281"/>
      <c r="AO65" s="281"/>
      <c r="AP65" s="281"/>
      <c r="AQ65" s="281"/>
      <c r="AR65" s="281"/>
      <c r="AS65" s="281"/>
      <c r="AT65" s="281"/>
      <c r="AU65" s="281"/>
      <c r="AV65" s="281"/>
      <c r="AW65" s="281"/>
      <c r="AX65" s="281"/>
      <c r="AY65" s="281"/>
      <c r="AZ65" s="281"/>
      <c r="BA65" s="281"/>
      <c r="BB65" s="281"/>
      <c r="BC65" s="281"/>
      <c r="BD65" s="281"/>
      <c r="BE65" s="281"/>
      <c r="BF65" s="281"/>
      <c r="BG65" s="281"/>
      <c r="BH65" s="281"/>
      <c r="BI65" s="281"/>
      <c r="BJ65" s="281"/>
      <c r="BK65" s="281"/>
      <c r="BL65" s="281"/>
      <c r="BM65" s="281"/>
      <c r="BN65" s="281"/>
      <c r="BO65" s="281"/>
      <c r="BP65" s="281"/>
      <c r="BQ65" s="281"/>
      <c r="BR65" s="281"/>
      <c r="BS65" s="281"/>
      <c r="BT65" s="281"/>
      <c r="BU65" s="281"/>
      <c r="BV65" s="281"/>
      <c r="BW65" s="281"/>
      <c r="BX65" s="281"/>
      <c r="BY65" s="281"/>
      <c r="BZ65" s="281"/>
      <c r="CA65" s="281"/>
      <c r="CB65" s="281"/>
      <c r="CC65" s="281"/>
      <c r="CD65" s="281"/>
      <c r="CE65" s="281"/>
      <c r="CF65" s="281"/>
      <c r="CG65" s="281"/>
      <c r="CH65" s="281"/>
      <c r="CI65" s="281"/>
      <c r="CJ65" s="281"/>
      <c r="CK65" s="281"/>
      <c r="CL65" s="281"/>
      <c r="CM65" s="281"/>
      <c r="CN65" s="281"/>
      <c r="CO65" s="281"/>
      <c r="CP65" s="281"/>
      <c r="CQ65" s="281"/>
      <c r="CR65" s="281"/>
      <c r="CS65" s="281"/>
      <c r="CT65" s="281"/>
      <c r="CU65" s="281"/>
      <c r="CV65" s="281"/>
      <c r="CW65" s="281"/>
      <c r="CX65" s="281"/>
      <c r="CY65" s="281"/>
      <c r="CZ65" s="281"/>
      <c r="DA65" s="281"/>
      <c r="DB65" s="281"/>
      <c r="DC65" s="281"/>
      <c r="DD65" s="281"/>
      <c r="DE65" s="281"/>
      <c r="DF65" s="281"/>
      <c r="DG65" s="281"/>
      <c r="DH65" s="281"/>
      <c r="DI65" s="281"/>
      <c r="DJ65" s="281"/>
      <c r="DK65" s="281"/>
      <c r="DL65" s="281"/>
      <c r="DM65" s="281"/>
      <c r="DN65" s="281"/>
      <c r="DO65" s="281"/>
      <c r="DP65" s="281"/>
      <c r="DQ65" s="281"/>
      <c r="DR65" s="281"/>
      <c r="DS65" s="281"/>
      <c r="DT65" s="281"/>
      <c r="DU65" s="281"/>
      <c r="DV65" s="281"/>
      <c r="DW65" s="281"/>
      <c r="DX65" s="281"/>
      <c r="DY65" s="281"/>
      <c r="DZ65" s="281"/>
      <c r="EA65" s="281"/>
      <c r="EB65" s="281"/>
      <c r="EC65" s="281"/>
      <c r="ED65" s="281"/>
      <c r="EE65" s="281"/>
      <c r="EF65" s="281"/>
      <c r="EG65" s="281"/>
      <c r="EH65" s="281"/>
      <c r="EI65" s="281"/>
      <c r="EJ65" s="281"/>
      <c r="EK65" s="281"/>
      <c r="EL65" s="281"/>
      <c r="EM65" s="281"/>
      <c r="EN65" s="281"/>
      <c r="EO65" s="281"/>
      <c r="EP65" s="281"/>
      <c r="EQ65" s="281"/>
      <c r="ER65" s="281"/>
      <c r="ES65" s="281"/>
      <c r="ET65" s="281"/>
      <c r="EU65" s="281"/>
      <c r="EV65" s="281"/>
      <c r="EW65" s="281"/>
      <c r="EX65" s="281"/>
      <c r="EY65" s="281"/>
      <c r="EZ65" s="281"/>
      <c r="FA65" s="281"/>
      <c r="FB65" s="281"/>
      <c r="FC65" s="281"/>
      <c r="FD65" s="281"/>
      <c r="FE65" s="281"/>
      <c r="FF65" s="281"/>
      <c r="FG65" s="281"/>
      <c r="FH65" s="281"/>
      <c r="FI65" s="281"/>
      <c r="FJ65" s="281"/>
      <c r="FK65" s="281"/>
      <c r="FL65" s="281"/>
      <c r="FM65" s="281"/>
      <c r="FN65" s="281"/>
      <c r="FO65" s="281"/>
      <c r="FP65" s="281"/>
      <c r="FQ65" s="281"/>
      <c r="FR65" s="281"/>
      <c r="FS65" s="281"/>
      <c r="FT65" s="281"/>
      <c r="FU65" s="281"/>
      <c r="FV65" s="281"/>
      <c r="FW65" s="281"/>
      <c r="FX65" s="281"/>
      <c r="FY65" s="281"/>
      <c r="FZ65" s="281"/>
      <c r="GA65" s="281"/>
      <c r="GB65" s="281"/>
      <c r="GC65" s="281"/>
      <c r="GD65" s="281"/>
      <c r="GE65" s="281"/>
      <c r="GF65" s="281"/>
      <c r="GG65" s="281"/>
      <c r="GH65" s="281"/>
      <c r="GI65" s="281"/>
      <c r="GJ65" s="281"/>
      <c r="GK65" s="281"/>
      <c r="GL65" s="281"/>
      <c r="GM65" s="281"/>
      <c r="GN65" s="281"/>
      <c r="GO65" s="281"/>
      <c r="GP65" s="281"/>
      <c r="GQ65" s="281"/>
      <c r="GR65" s="281"/>
      <c r="GS65" s="281"/>
      <c r="GT65" s="281"/>
      <c r="GU65" s="281"/>
      <c r="GV65" s="281"/>
      <c r="GW65" s="281"/>
      <c r="GX65" s="281"/>
      <c r="GY65" s="281"/>
      <c r="GZ65" s="281"/>
      <c r="HA65" s="281"/>
      <c r="HB65" s="281"/>
      <c r="HC65" s="281"/>
      <c r="HD65" s="281"/>
      <c r="HE65" s="281"/>
      <c r="HF65" s="281"/>
      <c r="HG65" s="281"/>
      <c r="HH65" s="281"/>
      <c r="HI65" s="281"/>
      <c r="HJ65" s="281"/>
      <c r="HK65" s="281"/>
      <c r="HL65" s="281"/>
      <c r="HM65" s="281"/>
      <c r="HN65" s="281"/>
      <c r="HO65" s="281"/>
      <c r="HP65" s="281"/>
      <c r="HQ65" s="281"/>
      <c r="HR65" s="281"/>
      <c r="HS65" s="281"/>
      <c r="HT65" s="281"/>
      <c r="HU65" s="281"/>
      <c r="HV65" s="281"/>
      <c r="HW65" s="281"/>
      <c r="HX65" s="281"/>
      <c r="HY65" s="281"/>
      <c r="HZ65" s="281"/>
      <c r="IA65" s="281"/>
      <c r="IB65" s="281"/>
      <c r="IC65" s="281"/>
      <c r="ID65" s="281"/>
      <c r="IE65" s="281"/>
      <c r="IF65" s="281"/>
      <c r="IG65" s="281"/>
      <c r="IH65" s="281"/>
      <c r="II65" s="281"/>
      <c r="IJ65" s="281"/>
      <c r="IK65" s="281"/>
      <c r="IL65" s="281"/>
      <c r="IM65" s="281"/>
      <c r="IN65" s="281"/>
      <c r="IO65" s="281"/>
      <c r="IP65" s="281"/>
      <c r="IQ65" s="281"/>
      <c r="IR65" s="281"/>
      <c r="IS65" s="281"/>
      <c r="IT65" s="281"/>
      <c r="IU65" s="281"/>
      <c r="IV65" s="281"/>
      <c r="IW65" s="281"/>
      <c r="IX65" s="281"/>
      <c r="IY65" s="281"/>
      <c r="IZ65" s="281"/>
      <c r="JA65" s="281"/>
      <c r="JB65" s="281"/>
      <c r="JC65" s="281"/>
      <c r="JD65" s="281"/>
      <c r="JE65" s="281"/>
      <c r="JF65" s="281"/>
      <c r="JG65" s="281"/>
      <c r="JH65" s="281"/>
      <c r="JI65" s="248">
        <f t="shared" si="7"/>
        <v>0</v>
      </c>
      <c r="JJ65" s="2"/>
      <c r="JK65" s="2"/>
    </row>
    <row r="66" spans="1:271" x14ac:dyDescent="0.25">
      <c r="A66" s="281"/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1"/>
      <c r="CC66" s="281"/>
      <c r="CD66" s="281"/>
      <c r="CE66" s="281"/>
      <c r="CF66" s="281"/>
      <c r="CG66" s="281"/>
      <c r="CH66" s="281"/>
      <c r="CI66" s="281"/>
      <c r="CJ66" s="281"/>
      <c r="CK66" s="281"/>
      <c r="CL66" s="281"/>
      <c r="CM66" s="281"/>
      <c r="CN66" s="281"/>
      <c r="CO66" s="281"/>
      <c r="CP66" s="281"/>
      <c r="CQ66" s="281"/>
      <c r="CR66" s="281"/>
      <c r="CS66" s="281"/>
      <c r="CT66" s="281"/>
      <c r="CU66" s="281"/>
      <c r="CV66" s="281"/>
      <c r="CW66" s="281"/>
      <c r="CX66" s="281"/>
      <c r="CY66" s="281"/>
      <c r="CZ66" s="281"/>
      <c r="DA66" s="281"/>
      <c r="DB66" s="281"/>
      <c r="DC66" s="281"/>
      <c r="DD66" s="281"/>
      <c r="DE66" s="281"/>
      <c r="DF66" s="281"/>
      <c r="DG66" s="281"/>
      <c r="DH66" s="281"/>
      <c r="DI66" s="281"/>
      <c r="DJ66" s="281"/>
      <c r="DK66" s="281"/>
      <c r="DL66" s="281"/>
      <c r="DM66" s="281"/>
      <c r="DN66" s="281"/>
      <c r="DO66" s="281"/>
      <c r="DP66" s="281"/>
      <c r="DQ66" s="281"/>
      <c r="DR66" s="281"/>
      <c r="DS66" s="281"/>
      <c r="DT66" s="281"/>
      <c r="DU66" s="281"/>
      <c r="DV66" s="281"/>
      <c r="DW66" s="281"/>
      <c r="DX66" s="281"/>
      <c r="DY66" s="281"/>
      <c r="DZ66" s="281"/>
      <c r="EA66" s="281"/>
      <c r="EB66" s="281"/>
      <c r="EC66" s="281"/>
      <c r="ED66" s="281"/>
      <c r="EE66" s="281"/>
      <c r="EF66" s="281"/>
      <c r="EG66" s="281"/>
      <c r="EH66" s="281"/>
      <c r="EI66" s="281"/>
      <c r="EJ66" s="281"/>
      <c r="EK66" s="281"/>
      <c r="EL66" s="281"/>
      <c r="EM66" s="281"/>
      <c r="EN66" s="281"/>
      <c r="EO66" s="281"/>
      <c r="EP66" s="281"/>
      <c r="EQ66" s="281"/>
      <c r="ER66" s="281"/>
      <c r="ES66" s="281"/>
      <c r="ET66" s="281"/>
      <c r="EU66" s="281"/>
      <c r="EV66" s="281"/>
      <c r="EW66" s="281"/>
      <c r="EX66" s="281"/>
      <c r="EY66" s="281"/>
      <c r="EZ66" s="281"/>
      <c r="FA66" s="281"/>
      <c r="FB66" s="281"/>
      <c r="FC66" s="281"/>
      <c r="FD66" s="281"/>
      <c r="FE66" s="281"/>
      <c r="FF66" s="281"/>
      <c r="FG66" s="281"/>
      <c r="FH66" s="281"/>
      <c r="FI66" s="281"/>
      <c r="FJ66" s="281"/>
      <c r="FK66" s="281"/>
      <c r="FL66" s="281"/>
      <c r="FM66" s="281"/>
      <c r="FN66" s="281"/>
      <c r="FO66" s="281"/>
      <c r="FP66" s="281"/>
      <c r="FQ66" s="281"/>
      <c r="FR66" s="281"/>
      <c r="FS66" s="281"/>
      <c r="FT66" s="281"/>
      <c r="FU66" s="281"/>
      <c r="FV66" s="281"/>
      <c r="FW66" s="281"/>
      <c r="FX66" s="281"/>
      <c r="FY66" s="281"/>
      <c r="FZ66" s="281"/>
      <c r="GA66" s="281"/>
      <c r="GB66" s="281"/>
      <c r="GC66" s="281"/>
      <c r="GD66" s="281"/>
      <c r="GE66" s="281"/>
      <c r="GF66" s="281"/>
      <c r="GG66" s="281"/>
      <c r="GH66" s="281"/>
      <c r="GI66" s="281"/>
      <c r="GJ66" s="281"/>
      <c r="GK66" s="281"/>
      <c r="GL66" s="281"/>
      <c r="GM66" s="281"/>
      <c r="GN66" s="281"/>
      <c r="GO66" s="281"/>
      <c r="GP66" s="281"/>
      <c r="GQ66" s="281"/>
      <c r="GR66" s="281"/>
      <c r="GS66" s="281"/>
      <c r="GT66" s="281"/>
      <c r="GU66" s="281"/>
      <c r="GV66" s="281"/>
      <c r="GW66" s="281"/>
      <c r="GX66" s="281"/>
      <c r="GY66" s="281"/>
      <c r="GZ66" s="281"/>
      <c r="HA66" s="281"/>
      <c r="HB66" s="281"/>
      <c r="HC66" s="281"/>
      <c r="HD66" s="281"/>
      <c r="HE66" s="281"/>
      <c r="HF66" s="281"/>
      <c r="HG66" s="281"/>
      <c r="HH66" s="281"/>
      <c r="HI66" s="281"/>
      <c r="HJ66" s="281"/>
      <c r="HK66" s="281"/>
      <c r="HL66" s="281"/>
      <c r="HM66" s="281"/>
      <c r="HN66" s="281"/>
      <c r="HO66" s="281"/>
      <c r="HP66" s="281"/>
      <c r="HQ66" s="281"/>
      <c r="HR66" s="281"/>
      <c r="HS66" s="281"/>
      <c r="HT66" s="281"/>
      <c r="HU66" s="281"/>
      <c r="HV66" s="281"/>
      <c r="HW66" s="281"/>
      <c r="HX66" s="281"/>
      <c r="HY66" s="281"/>
      <c r="HZ66" s="281"/>
      <c r="IA66" s="281"/>
      <c r="IB66" s="281"/>
      <c r="IC66" s="281"/>
      <c r="ID66" s="281"/>
      <c r="IE66" s="281"/>
      <c r="IF66" s="281"/>
      <c r="IG66" s="281"/>
      <c r="IH66" s="281"/>
      <c r="II66" s="281"/>
      <c r="IJ66" s="281"/>
      <c r="IK66" s="281"/>
      <c r="IL66" s="281"/>
      <c r="IM66" s="281"/>
      <c r="IN66" s="281"/>
      <c r="IO66" s="281"/>
      <c r="IP66" s="281"/>
      <c r="IQ66" s="281"/>
      <c r="IR66" s="281"/>
      <c r="IS66" s="281"/>
      <c r="IT66" s="281"/>
      <c r="IU66" s="281"/>
      <c r="IV66" s="281"/>
      <c r="IW66" s="281"/>
      <c r="IX66" s="281"/>
      <c r="IY66" s="281"/>
      <c r="IZ66" s="281"/>
      <c r="JA66" s="281"/>
      <c r="JB66" s="281"/>
      <c r="JC66" s="281"/>
      <c r="JD66" s="281"/>
      <c r="JE66" s="281"/>
      <c r="JF66" s="281"/>
      <c r="JG66" s="281"/>
      <c r="JH66" s="281"/>
      <c r="JI66" s="248">
        <f t="shared" si="7"/>
        <v>0</v>
      </c>
      <c r="JJ66" s="2"/>
      <c r="JK66" s="2"/>
    </row>
    <row r="67" spans="1:271" x14ac:dyDescent="0.25">
      <c r="A67" s="281"/>
      <c r="B67" s="281"/>
      <c r="C67" s="281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1"/>
      <c r="CC67" s="281"/>
      <c r="CD67" s="281"/>
      <c r="CE67" s="281"/>
      <c r="CF67" s="281"/>
      <c r="CG67" s="281"/>
      <c r="CH67" s="281"/>
      <c r="CI67" s="281"/>
      <c r="CJ67" s="281"/>
      <c r="CK67" s="281"/>
      <c r="CL67" s="281"/>
      <c r="CM67" s="281"/>
      <c r="CN67" s="281"/>
      <c r="CO67" s="281"/>
      <c r="CP67" s="281"/>
      <c r="CQ67" s="281"/>
      <c r="CR67" s="281"/>
      <c r="CS67" s="281"/>
      <c r="CT67" s="281"/>
      <c r="CU67" s="281"/>
      <c r="CV67" s="281"/>
      <c r="CW67" s="281"/>
      <c r="CX67" s="281"/>
      <c r="CY67" s="281"/>
      <c r="CZ67" s="281"/>
      <c r="DA67" s="281"/>
      <c r="DB67" s="281"/>
      <c r="DC67" s="281"/>
      <c r="DD67" s="281"/>
      <c r="DE67" s="281"/>
      <c r="DF67" s="281"/>
      <c r="DG67" s="281"/>
      <c r="DH67" s="281"/>
      <c r="DI67" s="281"/>
      <c r="DJ67" s="281"/>
      <c r="DK67" s="281"/>
      <c r="DL67" s="281"/>
      <c r="DM67" s="281"/>
      <c r="DN67" s="281"/>
      <c r="DO67" s="281"/>
      <c r="DP67" s="281"/>
      <c r="DQ67" s="281"/>
      <c r="DR67" s="281"/>
      <c r="DS67" s="281"/>
      <c r="DT67" s="281"/>
      <c r="DU67" s="281"/>
      <c r="DV67" s="281"/>
      <c r="DW67" s="281"/>
      <c r="DX67" s="281"/>
      <c r="DY67" s="281"/>
      <c r="DZ67" s="281"/>
      <c r="EA67" s="281"/>
      <c r="EB67" s="281"/>
      <c r="EC67" s="281"/>
      <c r="ED67" s="281"/>
      <c r="EE67" s="281"/>
      <c r="EF67" s="281"/>
      <c r="EG67" s="281"/>
      <c r="EH67" s="281"/>
      <c r="EI67" s="281"/>
      <c r="EJ67" s="281"/>
      <c r="EK67" s="281"/>
      <c r="EL67" s="281"/>
      <c r="EM67" s="281"/>
      <c r="EN67" s="281"/>
      <c r="EO67" s="281"/>
      <c r="EP67" s="281"/>
      <c r="EQ67" s="281"/>
      <c r="ER67" s="281"/>
      <c r="ES67" s="281"/>
      <c r="ET67" s="281"/>
      <c r="EU67" s="281"/>
      <c r="EV67" s="281"/>
      <c r="EW67" s="281"/>
      <c r="EX67" s="281"/>
      <c r="EY67" s="281"/>
      <c r="EZ67" s="281"/>
      <c r="FA67" s="281"/>
      <c r="FB67" s="281"/>
      <c r="FC67" s="281"/>
      <c r="FD67" s="281"/>
      <c r="FE67" s="281"/>
      <c r="FF67" s="281"/>
      <c r="FG67" s="281"/>
      <c r="FH67" s="281"/>
      <c r="FI67" s="281"/>
      <c r="FJ67" s="281"/>
      <c r="FK67" s="281"/>
      <c r="FL67" s="281"/>
      <c r="FM67" s="281"/>
      <c r="FN67" s="281"/>
      <c r="FO67" s="281"/>
      <c r="FP67" s="281"/>
      <c r="FQ67" s="281"/>
      <c r="FR67" s="281"/>
      <c r="FS67" s="281"/>
      <c r="FT67" s="281"/>
      <c r="FU67" s="281"/>
      <c r="FV67" s="281"/>
      <c r="FW67" s="281"/>
      <c r="FX67" s="281"/>
      <c r="FY67" s="281"/>
      <c r="FZ67" s="281"/>
      <c r="GA67" s="281"/>
      <c r="GB67" s="281"/>
      <c r="GC67" s="281"/>
      <c r="GD67" s="281"/>
      <c r="GE67" s="281"/>
      <c r="GF67" s="281"/>
      <c r="GG67" s="281"/>
      <c r="GH67" s="281"/>
      <c r="GI67" s="281"/>
      <c r="GJ67" s="281"/>
      <c r="GK67" s="281"/>
      <c r="GL67" s="281"/>
      <c r="GM67" s="281"/>
      <c r="GN67" s="281"/>
      <c r="GO67" s="281"/>
      <c r="GP67" s="281"/>
      <c r="GQ67" s="281"/>
      <c r="GR67" s="281"/>
      <c r="GS67" s="281"/>
      <c r="GT67" s="281"/>
      <c r="GU67" s="281"/>
      <c r="GV67" s="281"/>
      <c r="GW67" s="281"/>
      <c r="GX67" s="281"/>
      <c r="GY67" s="281"/>
      <c r="GZ67" s="281"/>
      <c r="HA67" s="281"/>
      <c r="HB67" s="281"/>
      <c r="HC67" s="281"/>
      <c r="HD67" s="281"/>
      <c r="HE67" s="281"/>
      <c r="HF67" s="281"/>
      <c r="HG67" s="281"/>
      <c r="HH67" s="281"/>
      <c r="HI67" s="281"/>
      <c r="HJ67" s="281"/>
      <c r="HK67" s="281"/>
      <c r="HL67" s="281"/>
      <c r="HM67" s="281"/>
      <c r="HN67" s="281"/>
      <c r="HO67" s="281"/>
      <c r="HP67" s="281"/>
      <c r="HQ67" s="281"/>
      <c r="HR67" s="281"/>
      <c r="HS67" s="281"/>
      <c r="HT67" s="281"/>
      <c r="HU67" s="281"/>
      <c r="HV67" s="281"/>
      <c r="HW67" s="281"/>
      <c r="HX67" s="281"/>
      <c r="HY67" s="281"/>
      <c r="HZ67" s="281"/>
      <c r="IA67" s="281"/>
      <c r="IB67" s="281"/>
      <c r="IC67" s="281"/>
      <c r="ID67" s="281"/>
      <c r="IE67" s="281"/>
      <c r="IF67" s="281"/>
      <c r="IG67" s="281"/>
      <c r="IH67" s="281"/>
      <c r="II67" s="281"/>
      <c r="IJ67" s="281"/>
      <c r="IK67" s="281"/>
      <c r="IL67" s="281"/>
      <c r="IM67" s="281"/>
      <c r="IN67" s="281"/>
      <c r="IO67" s="281"/>
      <c r="IP67" s="281"/>
      <c r="IQ67" s="281"/>
      <c r="IR67" s="281"/>
      <c r="IS67" s="281"/>
      <c r="IT67" s="281"/>
      <c r="IU67" s="281"/>
      <c r="IV67" s="281"/>
      <c r="IW67" s="281"/>
      <c r="IX67" s="281"/>
      <c r="IY67" s="281"/>
      <c r="IZ67" s="281"/>
      <c r="JA67" s="281"/>
      <c r="JB67" s="281"/>
      <c r="JC67" s="281"/>
      <c r="JD67" s="281"/>
      <c r="JE67" s="281"/>
      <c r="JF67" s="281"/>
      <c r="JG67" s="281"/>
      <c r="JH67" s="281"/>
      <c r="JI67" s="248">
        <f t="shared" si="7"/>
        <v>0</v>
      </c>
      <c r="JJ67" s="2"/>
      <c r="JK67" s="2"/>
    </row>
    <row r="68" spans="1:271" x14ac:dyDescent="0.25">
      <c r="A68" s="281"/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1"/>
      <c r="CC68" s="281"/>
      <c r="CD68" s="281"/>
      <c r="CE68" s="281"/>
      <c r="CF68" s="281"/>
      <c r="CG68" s="281"/>
      <c r="CH68" s="281"/>
      <c r="CI68" s="281"/>
      <c r="CJ68" s="281"/>
      <c r="CK68" s="281"/>
      <c r="CL68" s="281"/>
      <c r="CM68" s="281"/>
      <c r="CN68" s="281"/>
      <c r="CO68" s="281"/>
      <c r="CP68" s="281"/>
      <c r="CQ68" s="281"/>
      <c r="CR68" s="281"/>
      <c r="CS68" s="281"/>
      <c r="CT68" s="281"/>
      <c r="CU68" s="281"/>
      <c r="CV68" s="281"/>
      <c r="CW68" s="281"/>
      <c r="CX68" s="281"/>
      <c r="CY68" s="281"/>
      <c r="CZ68" s="281"/>
      <c r="DA68" s="281"/>
      <c r="DB68" s="281"/>
      <c r="DC68" s="281"/>
      <c r="DD68" s="281"/>
      <c r="DE68" s="281"/>
      <c r="DF68" s="281"/>
      <c r="DG68" s="281"/>
      <c r="DH68" s="281"/>
      <c r="DI68" s="281"/>
      <c r="DJ68" s="281"/>
      <c r="DK68" s="281"/>
      <c r="DL68" s="281"/>
      <c r="DM68" s="281"/>
      <c r="DN68" s="281"/>
      <c r="DO68" s="281"/>
      <c r="DP68" s="281"/>
      <c r="DQ68" s="281"/>
      <c r="DR68" s="281"/>
      <c r="DS68" s="281"/>
      <c r="DT68" s="281"/>
      <c r="DU68" s="281"/>
      <c r="DV68" s="281"/>
      <c r="DW68" s="281"/>
      <c r="DX68" s="281"/>
      <c r="DY68" s="281"/>
      <c r="DZ68" s="281"/>
      <c r="EA68" s="281"/>
      <c r="EB68" s="281"/>
      <c r="EC68" s="281"/>
      <c r="ED68" s="281"/>
      <c r="EE68" s="281"/>
      <c r="EF68" s="281"/>
      <c r="EG68" s="281"/>
      <c r="EH68" s="281"/>
      <c r="EI68" s="281"/>
      <c r="EJ68" s="281"/>
      <c r="EK68" s="281"/>
      <c r="EL68" s="281"/>
      <c r="EM68" s="281"/>
      <c r="EN68" s="281"/>
      <c r="EO68" s="281"/>
      <c r="EP68" s="281"/>
      <c r="EQ68" s="281"/>
      <c r="ER68" s="281"/>
      <c r="ES68" s="281"/>
      <c r="ET68" s="281"/>
      <c r="EU68" s="281"/>
      <c r="EV68" s="281"/>
      <c r="EW68" s="281"/>
      <c r="EX68" s="281"/>
      <c r="EY68" s="281"/>
      <c r="EZ68" s="281"/>
      <c r="FA68" s="281"/>
      <c r="FB68" s="281"/>
      <c r="FC68" s="281"/>
      <c r="FD68" s="281"/>
      <c r="FE68" s="281"/>
      <c r="FF68" s="281"/>
      <c r="FG68" s="281"/>
      <c r="FH68" s="281"/>
      <c r="FI68" s="281"/>
      <c r="FJ68" s="281"/>
      <c r="FK68" s="281"/>
      <c r="FL68" s="281"/>
      <c r="FM68" s="281"/>
      <c r="FN68" s="281"/>
      <c r="FO68" s="281"/>
      <c r="FP68" s="281"/>
      <c r="FQ68" s="281"/>
      <c r="FR68" s="281"/>
      <c r="FS68" s="281"/>
      <c r="FT68" s="281"/>
      <c r="FU68" s="281"/>
      <c r="FV68" s="281"/>
      <c r="FW68" s="281"/>
      <c r="FX68" s="281"/>
      <c r="FY68" s="281"/>
      <c r="FZ68" s="281"/>
      <c r="GA68" s="281"/>
      <c r="GB68" s="281"/>
      <c r="GC68" s="281"/>
      <c r="GD68" s="281"/>
      <c r="GE68" s="281"/>
      <c r="GF68" s="281"/>
      <c r="GG68" s="281"/>
      <c r="GH68" s="281"/>
      <c r="GI68" s="281"/>
      <c r="GJ68" s="281"/>
      <c r="GK68" s="281"/>
      <c r="GL68" s="281"/>
      <c r="GM68" s="281"/>
      <c r="GN68" s="281"/>
      <c r="GO68" s="281"/>
      <c r="GP68" s="281"/>
      <c r="GQ68" s="281"/>
      <c r="GR68" s="281"/>
      <c r="GS68" s="281"/>
      <c r="GT68" s="281"/>
      <c r="GU68" s="281"/>
      <c r="GV68" s="281"/>
      <c r="GW68" s="281"/>
      <c r="GX68" s="281"/>
      <c r="GY68" s="281"/>
      <c r="GZ68" s="281"/>
      <c r="HA68" s="281"/>
      <c r="HB68" s="281"/>
      <c r="HC68" s="281"/>
      <c r="HD68" s="281"/>
      <c r="HE68" s="281"/>
      <c r="HF68" s="281"/>
      <c r="HG68" s="281"/>
      <c r="HH68" s="281"/>
      <c r="HI68" s="281"/>
      <c r="HJ68" s="281"/>
      <c r="HK68" s="281"/>
      <c r="HL68" s="281"/>
      <c r="HM68" s="281"/>
      <c r="HN68" s="281"/>
      <c r="HO68" s="281"/>
      <c r="HP68" s="281"/>
      <c r="HQ68" s="281"/>
      <c r="HR68" s="281"/>
      <c r="HS68" s="281"/>
      <c r="HT68" s="281"/>
      <c r="HU68" s="281"/>
      <c r="HV68" s="281"/>
      <c r="HW68" s="281"/>
      <c r="HX68" s="281"/>
      <c r="HY68" s="281"/>
      <c r="HZ68" s="281"/>
      <c r="IA68" s="281"/>
      <c r="IB68" s="281"/>
      <c r="IC68" s="281"/>
      <c r="ID68" s="281"/>
      <c r="IE68" s="281"/>
      <c r="IF68" s="281"/>
      <c r="IG68" s="281"/>
      <c r="IH68" s="281"/>
      <c r="II68" s="281"/>
      <c r="IJ68" s="281"/>
      <c r="IK68" s="281"/>
      <c r="IL68" s="281"/>
      <c r="IM68" s="281"/>
      <c r="IN68" s="281"/>
      <c r="IO68" s="281"/>
      <c r="IP68" s="281"/>
      <c r="IQ68" s="281"/>
      <c r="IR68" s="281"/>
      <c r="IS68" s="281"/>
      <c r="IT68" s="281"/>
      <c r="IU68" s="281"/>
      <c r="IV68" s="281"/>
      <c r="IW68" s="281"/>
      <c r="IX68" s="281"/>
      <c r="IY68" s="281"/>
      <c r="IZ68" s="281"/>
      <c r="JA68" s="281"/>
      <c r="JB68" s="281"/>
      <c r="JC68" s="281"/>
      <c r="JD68" s="281"/>
      <c r="JE68" s="281"/>
      <c r="JF68" s="281"/>
      <c r="JG68" s="281"/>
      <c r="JH68" s="281"/>
      <c r="JI68" s="248">
        <f t="shared" si="7"/>
        <v>0</v>
      </c>
      <c r="JJ68" s="2"/>
      <c r="JK68" s="2"/>
    </row>
    <row r="69" spans="1:271" x14ac:dyDescent="0.25">
      <c r="A69" s="281"/>
      <c r="B69" s="281"/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1"/>
      <c r="CC69" s="281"/>
      <c r="CD69" s="281"/>
      <c r="CE69" s="281"/>
      <c r="CF69" s="281"/>
      <c r="CG69" s="281"/>
      <c r="CH69" s="281"/>
      <c r="CI69" s="281"/>
      <c r="CJ69" s="281"/>
      <c r="CK69" s="281"/>
      <c r="CL69" s="281"/>
      <c r="CM69" s="281"/>
      <c r="CN69" s="281"/>
      <c r="CO69" s="281"/>
      <c r="CP69" s="281"/>
      <c r="CQ69" s="281"/>
      <c r="CR69" s="281"/>
      <c r="CS69" s="281"/>
      <c r="CT69" s="281"/>
      <c r="CU69" s="281"/>
      <c r="CV69" s="281"/>
      <c r="CW69" s="281"/>
      <c r="CX69" s="281"/>
      <c r="CY69" s="281"/>
      <c r="CZ69" s="281"/>
      <c r="DA69" s="281"/>
      <c r="DB69" s="281"/>
      <c r="DC69" s="281"/>
      <c r="DD69" s="281"/>
      <c r="DE69" s="281"/>
      <c r="DF69" s="281"/>
      <c r="DG69" s="281"/>
      <c r="DH69" s="281"/>
      <c r="DI69" s="281"/>
      <c r="DJ69" s="281"/>
      <c r="DK69" s="281"/>
      <c r="DL69" s="281"/>
      <c r="DM69" s="281"/>
      <c r="DN69" s="281"/>
      <c r="DO69" s="281"/>
      <c r="DP69" s="281"/>
      <c r="DQ69" s="281"/>
      <c r="DR69" s="281"/>
      <c r="DS69" s="281"/>
      <c r="DT69" s="281"/>
      <c r="DU69" s="281"/>
      <c r="DV69" s="281"/>
      <c r="DW69" s="281"/>
      <c r="DX69" s="281"/>
      <c r="DY69" s="281"/>
      <c r="DZ69" s="281"/>
      <c r="EA69" s="281"/>
      <c r="EB69" s="281"/>
      <c r="EC69" s="281"/>
      <c r="ED69" s="281"/>
      <c r="EE69" s="281"/>
      <c r="EF69" s="281"/>
      <c r="EG69" s="281"/>
      <c r="EH69" s="281"/>
      <c r="EI69" s="281"/>
      <c r="EJ69" s="281"/>
      <c r="EK69" s="281"/>
      <c r="EL69" s="281"/>
      <c r="EM69" s="281"/>
      <c r="EN69" s="281"/>
      <c r="EO69" s="281"/>
      <c r="EP69" s="281"/>
      <c r="EQ69" s="281"/>
      <c r="ER69" s="281"/>
      <c r="ES69" s="281"/>
      <c r="ET69" s="281"/>
      <c r="EU69" s="281"/>
      <c r="EV69" s="281"/>
      <c r="EW69" s="281"/>
      <c r="EX69" s="281"/>
      <c r="EY69" s="281"/>
      <c r="EZ69" s="281"/>
      <c r="FA69" s="281"/>
      <c r="FB69" s="281"/>
      <c r="FC69" s="281"/>
      <c r="FD69" s="281"/>
      <c r="FE69" s="281"/>
      <c r="FF69" s="281"/>
      <c r="FG69" s="281"/>
      <c r="FH69" s="281"/>
      <c r="FI69" s="281"/>
      <c r="FJ69" s="281"/>
      <c r="FK69" s="281"/>
      <c r="FL69" s="281"/>
      <c r="FM69" s="281"/>
      <c r="FN69" s="281"/>
      <c r="FO69" s="281"/>
      <c r="FP69" s="281"/>
      <c r="FQ69" s="281"/>
      <c r="FR69" s="281"/>
      <c r="FS69" s="281"/>
      <c r="FT69" s="281"/>
      <c r="FU69" s="281"/>
      <c r="FV69" s="281"/>
      <c r="FW69" s="281"/>
      <c r="FX69" s="281"/>
      <c r="FY69" s="281"/>
      <c r="FZ69" s="281"/>
      <c r="GA69" s="281"/>
      <c r="GB69" s="281"/>
      <c r="GC69" s="281"/>
      <c r="GD69" s="281"/>
      <c r="GE69" s="281"/>
      <c r="GF69" s="281"/>
      <c r="GG69" s="281"/>
      <c r="GH69" s="281"/>
      <c r="GI69" s="281"/>
      <c r="GJ69" s="281"/>
      <c r="GK69" s="281"/>
      <c r="GL69" s="281"/>
      <c r="GM69" s="281"/>
      <c r="GN69" s="281"/>
      <c r="GO69" s="281"/>
      <c r="GP69" s="281"/>
      <c r="GQ69" s="281"/>
      <c r="GR69" s="281"/>
      <c r="GS69" s="281"/>
      <c r="GT69" s="281"/>
      <c r="GU69" s="281"/>
      <c r="GV69" s="281"/>
      <c r="GW69" s="281"/>
      <c r="GX69" s="281"/>
      <c r="GY69" s="281"/>
      <c r="GZ69" s="281"/>
      <c r="HA69" s="281"/>
      <c r="HB69" s="281"/>
      <c r="HC69" s="281"/>
      <c r="HD69" s="281"/>
      <c r="HE69" s="281"/>
      <c r="HF69" s="281"/>
      <c r="HG69" s="281"/>
      <c r="HH69" s="281"/>
      <c r="HI69" s="281"/>
      <c r="HJ69" s="281"/>
      <c r="HK69" s="281"/>
      <c r="HL69" s="281"/>
      <c r="HM69" s="281"/>
      <c r="HN69" s="281"/>
      <c r="HO69" s="281"/>
      <c r="HP69" s="281"/>
      <c r="HQ69" s="281"/>
      <c r="HR69" s="281"/>
      <c r="HS69" s="281"/>
      <c r="HT69" s="281"/>
      <c r="HU69" s="281"/>
      <c r="HV69" s="281"/>
      <c r="HW69" s="281"/>
      <c r="HX69" s="281"/>
      <c r="HY69" s="281"/>
      <c r="HZ69" s="281"/>
      <c r="IA69" s="281"/>
      <c r="IB69" s="281"/>
      <c r="IC69" s="281"/>
      <c r="ID69" s="281"/>
      <c r="IE69" s="281"/>
      <c r="IF69" s="281"/>
      <c r="IG69" s="281"/>
      <c r="IH69" s="281"/>
      <c r="II69" s="281"/>
      <c r="IJ69" s="281"/>
      <c r="IK69" s="281"/>
      <c r="IL69" s="281"/>
      <c r="IM69" s="281"/>
      <c r="IN69" s="281"/>
      <c r="IO69" s="281"/>
      <c r="IP69" s="281"/>
      <c r="IQ69" s="281"/>
      <c r="IR69" s="281"/>
      <c r="IS69" s="281"/>
      <c r="IT69" s="281"/>
      <c r="IU69" s="281"/>
      <c r="IV69" s="281"/>
      <c r="IW69" s="281"/>
      <c r="IX69" s="281"/>
      <c r="IY69" s="281"/>
      <c r="IZ69" s="281"/>
      <c r="JA69" s="281"/>
      <c r="JB69" s="281"/>
      <c r="JC69" s="281"/>
      <c r="JD69" s="281"/>
      <c r="JE69" s="281"/>
      <c r="JF69" s="281"/>
      <c r="JG69" s="281"/>
      <c r="JH69" s="281"/>
      <c r="JI69" s="248">
        <f t="shared" si="7"/>
        <v>0</v>
      </c>
      <c r="JJ69" s="2"/>
      <c r="JK69" s="2"/>
    </row>
    <row r="70" spans="1:271" x14ac:dyDescent="0.25">
      <c r="A70" s="281"/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1"/>
      <c r="CC70" s="281"/>
      <c r="CD70" s="281"/>
      <c r="CE70" s="281"/>
      <c r="CF70" s="281"/>
      <c r="CG70" s="281"/>
      <c r="CH70" s="281"/>
      <c r="CI70" s="281"/>
      <c r="CJ70" s="281"/>
      <c r="CK70" s="281"/>
      <c r="CL70" s="281"/>
      <c r="CM70" s="281"/>
      <c r="CN70" s="281"/>
      <c r="CO70" s="281"/>
      <c r="CP70" s="281"/>
      <c r="CQ70" s="281"/>
      <c r="CR70" s="281"/>
      <c r="CS70" s="281"/>
      <c r="CT70" s="281"/>
      <c r="CU70" s="281"/>
      <c r="CV70" s="281"/>
      <c r="CW70" s="281"/>
      <c r="CX70" s="281"/>
      <c r="CY70" s="281"/>
      <c r="CZ70" s="281"/>
      <c r="DA70" s="281"/>
      <c r="DB70" s="281"/>
      <c r="DC70" s="281"/>
      <c r="DD70" s="281"/>
      <c r="DE70" s="281"/>
      <c r="DF70" s="281"/>
      <c r="DG70" s="281"/>
      <c r="DH70" s="281"/>
      <c r="DI70" s="281"/>
      <c r="DJ70" s="281"/>
      <c r="DK70" s="281"/>
      <c r="DL70" s="281"/>
      <c r="DM70" s="281"/>
      <c r="DN70" s="281"/>
      <c r="DO70" s="281"/>
      <c r="DP70" s="281"/>
      <c r="DQ70" s="281"/>
      <c r="DR70" s="281"/>
      <c r="DS70" s="281"/>
      <c r="DT70" s="281"/>
      <c r="DU70" s="281"/>
      <c r="DV70" s="281"/>
      <c r="DW70" s="281"/>
      <c r="DX70" s="281"/>
      <c r="DY70" s="281"/>
      <c r="DZ70" s="281"/>
      <c r="EA70" s="281"/>
      <c r="EB70" s="281"/>
      <c r="EC70" s="281"/>
      <c r="ED70" s="281"/>
      <c r="EE70" s="281"/>
      <c r="EF70" s="281"/>
      <c r="EG70" s="281"/>
      <c r="EH70" s="281"/>
      <c r="EI70" s="281"/>
      <c r="EJ70" s="281"/>
      <c r="EK70" s="281"/>
      <c r="EL70" s="281"/>
      <c r="EM70" s="281"/>
      <c r="EN70" s="281"/>
      <c r="EO70" s="281"/>
      <c r="EP70" s="281"/>
      <c r="EQ70" s="281"/>
      <c r="ER70" s="281"/>
      <c r="ES70" s="281"/>
      <c r="ET70" s="281"/>
      <c r="EU70" s="281"/>
      <c r="EV70" s="281"/>
      <c r="EW70" s="281"/>
      <c r="EX70" s="281"/>
      <c r="EY70" s="281"/>
      <c r="EZ70" s="281"/>
      <c r="FA70" s="281"/>
      <c r="FB70" s="281"/>
      <c r="FC70" s="281"/>
      <c r="FD70" s="281"/>
      <c r="FE70" s="281"/>
      <c r="FF70" s="281"/>
      <c r="FG70" s="281"/>
      <c r="FH70" s="281"/>
      <c r="FI70" s="281"/>
      <c r="FJ70" s="281"/>
      <c r="FK70" s="281"/>
      <c r="FL70" s="281"/>
      <c r="FM70" s="281"/>
      <c r="FN70" s="281"/>
      <c r="FO70" s="281"/>
      <c r="FP70" s="281"/>
      <c r="FQ70" s="281"/>
      <c r="FR70" s="281"/>
      <c r="FS70" s="281"/>
      <c r="FT70" s="281"/>
      <c r="FU70" s="281"/>
      <c r="FV70" s="281"/>
      <c r="FW70" s="281"/>
      <c r="FX70" s="281"/>
      <c r="FY70" s="281"/>
      <c r="FZ70" s="281"/>
      <c r="GA70" s="281"/>
      <c r="GB70" s="281"/>
      <c r="GC70" s="281"/>
      <c r="GD70" s="281"/>
      <c r="GE70" s="281"/>
      <c r="GF70" s="281"/>
      <c r="GG70" s="281"/>
      <c r="GH70" s="281"/>
      <c r="GI70" s="281"/>
      <c r="GJ70" s="281"/>
      <c r="GK70" s="281"/>
      <c r="GL70" s="281"/>
      <c r="GM70" s="281"/>
      <c r="GN70" s="281"/>
      <c r="GO70" s="281"/>
      <c r="GP70" s="281"/>
      <c r="GQ70" s="281"/>
      <c r="GR70" s="281"/>
      <c r="GS70" s="281"/>
      <c r="GT70" s="281"/>
      <c r="GU70" s="281"/>
      <c r="GV70" s="281"/>
      <c r="GW70" s="281"/>
      <c r="GX70" s="281"/>
      <c r="GY70" s="281"/>
      <c r="GZ70" s="281"/>
      <c r="HA70" s="281"/>
      <c r="HB70" s="281"/>
      <c r="HC70" s="281"/>
      <c r="HD70" s="281"/>
      <c r="HE70" s="281"/>
      <c r="HF70" s="281"/>
      <c r="HG70" s="281"/>
      <c r="HH70" s="281"/>
      <c r="HI70" s="281"/>
      <c r="HJ70" s="281"/>
      <c r="HK70" s="281"/>
      <c r="HL70" s="281"/>
      <c r="HM70" s="281"/>
      <c r="HN70" s="281"/>
      <c r="HO70" s="281"/>
      <c r="HP70" s="281"/>
      <c r="HQ70" s="281"/>
      <c r="HR70" s="281"/>
      <c r="HS70" s="281"/>
      <c r="HT70" s="281"/>
      <c r="HU70" s="281"/>
      <c r="HV70" s="281"/>
      <c r="HW70" s="281"/>
      <c r="HX70" s="281"/>
      <c r="HY70" s="281"/>
      <c r="HZ70" s="281"/>
      <c r="IA70" s="281"/>
      <c r="IB70" s="281"/>
      <c r="IC70" s="281"/>
      <c r="ID70" s="281"/>
      <c r="IE70" s="281"/>
      <c r="IF70" s="281"/>
      <c r="IG70" s="281"/>
      <c r="IH70" s="281"/>
      <c r="II70" s="281"/>
      <c r="IJ70" s="281"/>
      <c r="IK70" s="281"/>
      <c r="IL70" s="281"/>
      <c r="IM70" s="281"/>
      <c r="IN70" s="281"/>
      <c r="IO70" s="281"/>
      <c r="IP70" s="281"/>
      <c r="IQ70" s="281"/>
      <c r="IR70" s="281"/>
      <c r="IS70" s="281"/>
      <c r="IT70" s="281"/>
      <c r="IU70" s="281"/>
      <c r="IV70" s="281"/>
      <c r="IW70" s="281"/>
      <c r="IX70" s="281"/>
      <c r="IY70" s="281"/>
      <c r="IZ70" s="281"/>
      <c r="JA70" s="281"/>
      <c r="JB70" s="281"/>
      <c r="JC70" s="281"/>
      <c r="JD70" s="281"/>
      <c r="JE70" s="281"/>
      <c r="JF70" s="281"/>
      <c r="JG70" s="281"/>
      <c r="JH70" s="281"/>
      <c r="JI70" s="248">
        <f t="shared" si="7"/>
        <v>0</v>
      </c>
      <c r="JJ70" s="2"/>
      <c r="JK70" s="2"/>
    </row>
    <row r="71" spans="1:271" x14ac:dyDescent="0.25">
      <c r="A71" s="281"/>
      <c r="B71" s="281"/>
      <c r="C71" s="281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1"/>
      <c r="AI71" s="281"/>
      <c r="AJ71" s="281"/>
      <c r="AK71" s="281"/>
      <c r="AL71" s="281"/>
      <c r="AM71" s="281"/>
      <c r="AN71" s="281"/>
      <c r="AO71" s="281"/>
      <c r="AP71" s="281"/>
      <c r="AQ71" s="281"/>
      <c r="AR71" s="281"/>
      <c r="AS71" s="281"/>
      <c r="AT71" s="281"/>
      <c r="AU71" s="281"/>
      <c r="AV71" s="281"/>
      <c r="AW71" s="281"/>
      <c r="AX71" s="281"/>
      <c r="AY71" s="281"/>
      <c r="AZ71" s="281"/>
      <c r="BA71" s="281"/>
      <c r="BB71" s="281"/>
      <c r="BC71" s="281"/>
      <c r="BD71" s="281"/>
      <c r="BE71" s="281"/>
      <c r="BF71" s="281"/>
      <c r="BG71" s="281"/>
      <c r="BH71" s="281"/>
      <c r="BI71" s="281"/>
      <c r="BJ71" s="281"/>
      <c r="BK71" s="281"/>
      <c r="BL71" s="281"/>
      <c r="BM71" s="281"/>
      <c r="BN71" s="281"/>
      <c r="BO71" s="281"/>
      <c r="BP71" s="281"/>
      <c r="BQ71" s="281"/>
      <c r="BR71" s="281"/>
      <c r="BS71" s="281"/>
      <c r="BT71" s="281"/>
      <c r="BU71" s="281"/>
      <c r="BV71" s="281"/>
      <c r="BW71" s="281"/>
      <c r="BX71" s="281"/>
      <c r="BY71" s="281"/>
      <c r="BZ71" s="281"/>
      <c r="CA71" s="281"/>
      <c r="CB71" s="281"/>
      <c r="CC71" s="281"/>
      <c r="CD71" s="281"/>
      <c r="CE71" s="281"/>
      <c r="CF71" s="281"/>
      <c r="CG71" s="281"/>
      <c r="CH71" s="281"/>
      <c r="CI71" s="281"/>
      <c r="CJ71" s="281"/>
      <c r="CK71" s="281"/>
      <c r="CL71" s="281"/>
      <c r="CM71" s="281"/>
      <c r="CN71" s="281"/>
      <c r="CO71" s="281"/>
      <c r="CP71" s="281"/>
      <c r="CQ71" s="281"/>
      <c r="CR71" s="281"/>
      <c r="CS71" s="281"/>
      <c r="CT71" s="281"/>
      <c r="CU71" s="281"/>
      <c r="CV71" s="281"/>
      <c r="CW71" s="281"/>
      <c r="CX71" s="281"/>
      <c r="CY71" s="281"/>
      <c r="CZ71" s="281"/>
      <c r="DA71" s="281"/>
      <c r="DB71" s="281"/>
      <c r="DC71" s="281"/>
      <c r="DD71" s="281"/>
      <c r="DE71" s="281"/>
      <c r="DF71" s="281"/>
      <c r="DG71" s="281"/>
      <c r="DH71" s="281"/>
      <c r="DI71" s="281"/>
      <c r="DJ71" s="281"/>
      <c r="DK71" s="281"/>
      <c r="DL71" s="281"/>
      <c r="DM71" s="281"/>
      <c r="DN71" s="281"/>
      <c r="DO71" s="281"/>
      <c r="DP71" s="281"/>
      <c r="DQ71" s="281"/>
      <c r="DR71" s="281"/>
      <c r="DS71" s="281"/>
      <c r="DT71" s="281"/>
      <c r="DU71" s="281"/>
      <c r="DV71" s="281"/>
      <c r="DW71" s="281"/>
      <c r="DX71" s="281"/>
      <c r="DY71" s="281"/>
      <c r="DZ71" s="281"/>
      <c r="EA71" s="281"/>
      <c r="EB71" s="281"/>
      <c r="EC71" s="281"/>
      <c r="ED71" s="281"/>
      <c r="EE71" s="281"/>
      <c r="EF71" s="281"/>
      <c r="EG71" s="281"/>
      <c r="EH71" s="281"/>
      <c r="EI71" s="281"/>
      <c r="EJ71" s="281"/>
      <c r="EK71" s="281"/>
      <c r="EL71" s="281"/>
      <c r="EM71" s="281"/>
      <c r="EN71" s="281"/>
      <c r="EO71" s="281"/>
      <c r="EP71" s="281"/>
      <c r="EQ71" s="281"/>
      <c r="ER71" s="281"/>
      <c r="ES71" s="281"/>
      <c r="ET71" s="281"/>
      <c r="EU71" s="281"/>
      <c r="EV71" s="281"/>
      <c r="EW71" s="281"/>
      <c r="EX71" s="281"/>
      <c r="EY71" s="281"/>
      <c r="EZ71" s="281"/>
      <c r="FA71" s="281"/>
      <c r="FB71" s="281"/>
      <c r="FC71" s="281"/>
      <c r="FD71" s="281"/>
      <c r="FE71" s="281"/>
      <c r="FF71" s="281"/>
      <c r="FG71" s="281"/>
      <c r="FH71" s="281"/>
      <c r="FI71" s="281"/>
      <c r="FJ71" s="281"/>
      <c r="FK71" s="281"/>
      <c r="FL71" s="281"/>
      <c r="FM71" s="281"/>
      <c r="FN71" s="281"/>
      <c r="FO71" s="281"/>
      <c r="FP71" s="281"/>
      <c r="FQ71" s="281"/>
      <c r="FR71" s="281"/>
      <c r="FS71" s="281"/>
      <c r="FT71" s="281"/>
      <c r="FU71" s="281"/>
      <c r="FV71" s="281"/>
      <c r="FW71" s="281"/>
      <c r="FX71" s="281"/>
      <c r="FY71" s="281"/>
      <c r="FZ71" s="281"/>
      <c r="GA71" s="281"/>
      <c r="GB71" s="281"/>
      <c r="GC71" s="281"/>
      <c r="GD71" s="281"/>
      <c r="GE71" s="281"/>
      <c r="GF71" s="281"/>
      <c r="GG71" s="281"/>
      <c r="GH71" s="281"/>
      <c r="GI71" s="281"/>
      <c r="GJ71" s="281"/>
      <c r="GK71" s="281"/>
      <c r="GL71" s="281"/>
      <c r="GM71" s="281"/>
      <c r="GN71" s="281"/>
      <c r="GO71" s="281"/>
      <c r="GP71" s="281"/>
      <c r="GQ71" s="281"/>
      <c r="GR71" s="281"/>
      <c r="GS71" s="281"/>
      <c r="GT71" s="281"/>
      <c r="GU71" s="281"/>
      <c r="GV71" s="281"/>
      <c r="GW71" s="281"/>
      <c r="GX71" s="281"/>
      <c r="GY71" s="281"/>
      <c r="GZ71" s="281"/>
      <c r="HA71" s="281"/>
      <c r="HB71" s="281"/>
      <c r="HC71" s="281"/>
      <c r="HD71" s="281"/>
      <c r="HE71" s="281"/>
      <c r="HF71" s="281"/>
      <c r="HG71" s="281"/>
      <c r="HH71" s="281"/>
      <c r="HI71" s="281"/>
      <c r="HJ71" s="281"/>
      <c r="HK71" s="281"/>
      <c r="HL71" s="281"/>
      <c r="HM71" s="281"/>
      <c r="HN71" s="281"/>
      <c r="HO71" s="281"/>
      <c r="HP71" s="281"/>
      <c r="HQ71" s="281"/>
      <c r="HR71" s="281"/>
      <c r="HS71" s="281"/>
      <c r="HT71" s="281"/>
      <c r="HU71" s="281"/>
      <c r="HV71" s="281"/>
      <c r="HW71" s="281"/>
      <c r="HX71" s="281"/>
      <c r="HY71" s="281"/>
      <c r="HZ71" s="281"/>
      <c r="IA71" s="281"/>
      <c r="IB71" s="281"/>
      <c r="IC71" s="281"/>
      <c r="ID71" s="281"/>
      <c r="IE71" s="281"/>
      <c r="IF71" s="281"/>
      <c r="IG71" s="281"/>
      <c r="IH71" s="281"/>
      <c r="II71" s="281"/>
      <c r="IJ71" s="281"/>
      <c r="IK71" s="281"/>
      <c r="IL71" s="281"/>
      <c r="IM71" s="281"/>
      <c r="IN71" s="281"/>
      <c r="IO71" s="281"/>
      <c r="IP71" s="281"/>
      <c r="IQ71" s="281"/>
      <c r="IR71" s="281"/>
      <c r="IS71" s="281"/>
      <c r="IT71" s="281"/>
      <c r="IU71" s="281"/>
      <c r="IV71" s="281"/>
      <c r="IW71" s="281"/>
      <c r="IX71" s="281"/>
      <c r="IY71" s="281"/>
      <c r="IZ71" s="281"/>
      <c r="JA71" s="281"/>
      <c r="JB71" s="281"/>
      <c r="JC71" s="281"/>
      <c r="JD71" s="281"/>
      <c r="JE71" s="281"/>
      <c r="JF71" s="281"/>
      <c r="JG71" s="281"/>
      <c r="JH71" s="281"/>
      <c r="JI71" s="248">
        <f t="shared" si="7"/>
        <v>0</v>
      </c>
      <c r="JJ71" s="2"/>
      <c r="JK71" s="2"/>
    </row>
    <row r="72" spans="1:271" x14ac:dyDescent="0.25">
      <c r="A72" s="281"/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1"/>
      <c r="CC72" s="281"/>
      <c r="CD72" s="281"/>
      <c r="CE72" s="281"/>
      <c r="CF72" s="281"/>
      <c r="CG72" s="281"/>
      <c r="CH72" s="281"/>
      <c r="CI72" s="281"/>
      <c r="CJ72" s="281"/>
      <c r="CK72" s="281"/>
      <c r="CL72" s="281"/>
      <c r="CM72" s="281"/>
      <c r="CN72" s="281"/>
      <c r="CO72" s="281"/>
      <c r="CP72" s="281"/>
      <c r="CQ72" s="281"/>
      <c r="CR72" s="281"/>
      <c r="CS72" s="281"/>
      <c r="CT72" s="281"/>
      <c r="CU72" s="281"/>
      <c r="CV72" s="281"/>
      <c r="CW72" s="281"/>
      <c r="CX72" s="281"/>
      <c r="CY72" s="281"/>
      <c r="CZ72" s="281"/>
      <c r="DA72" s="281"/>
      <c r="DB72" s="281"/>
      <c r="DC72" s="281"/>
      <c r="DD72" s="281"/>
      <c r="DE72" s="281"/>
      <c r="DF72" s="281"/>
      <c r="DG72" s="281"/>
      <c r="DH72" s="281"/>
      <c r="DI72" s="281"/>
      <c r="DJ72" s="281"/>
      <c r="DK72" s="281"/>
      <c r="DL72" s="281"/>
      <c r="DM72" s="281"/>
      <c r="DN72" s="281"/>
      <c r="DO72" s="281"/>
      <c r="DP72" s="281"/>
      <c r="DQ72" s="281"/>
      <c r="DR72" s="281"/>
      <c r="DS72" s="281"/>
      <c r="DT72" s="281"/>
      <c r="DU72" s="281"/>
      <c r="DV72" s="281"/>
      <c r="DW72" s="281"/>
      <c r="DX72" s="281"/>
      <c r="DY72" s="281"/>
      <c r="DZ72" s="281"/>
      <c r="EA72" s="281"/>
      <c r="EB72" s="281"/>
      <c r="EC72" s="281"/>
      <c r="ED72" s="281"/>
      <c r="EE72" s="281"/>
      <c r="EF72" s="281"/>
      <c r="EG72" s="281"/>
      <c r="EH72" s="281"/>
      <c r="EI72" s="281"/>
      <c r="EJ72" s="281"/>
      <c r="EK72" s="281"/>
      <c r="EL72" s="281"/>
      <c r="EM72" s="281"/>
      <c r="EN72" s="281"/>
      <c r="EO72" s="281"/>
      <c r="EP72" s="281"/>
      <c r="EQ72" s="281"/>
      <c r="ER72" s="281"/>
      <c r="ES72" s="281"/>
      <c r="ET72" s="281"/>
      <c r="EU72" s="281"/>
      <c r="EV72" s="281"/>
      <c r="EW72" s="281"/>
      <c r="EX72" s="281"/>
      <c r="EY72" s="281"/>
      <c r="EZ72" s="281"/>
      <c r="FA72" s="281"/>
      <c r="FB72" s="281"/>
      <c r="FC72" s="281"/>
      <c r="FD72" s="281"/>
      <c r="FE72" s="281"/>
      <c r="FF72" s="281"/>
      <c r="FG72" s="281"/>
      <c r="FH72" s="281"/>
      <c r="FI72" s="281"/>
      <c r="FJ72" s="281"/>
      <c r="FK72" s="281"/>
      <c r="FL72" s="281"/>
      <c r="FM72" s="281"/>
      <c r="FN72" s="281"/>
      <c r="FO72" s="281"/>
      <c r="FP72" s="281"/>
      <c r="FQ72" s="281"/>
      <c r="FR72" s="281"/>
      <c r="FS72" s="281"/>
      <c r="FT72" s="281"/>
      <c r="FU72" s="281"/>
      <c r="FV72" s="281"/>
      <c r="FW72" s="281"/>
      <c r="FX72" s="281"/>
      <c r="FY72" s="281"/>
      <c r="FZ72" s="281"/>
      <c r="GA72" s="281"/>
      <c r="GB72" s="281"/>
      <c r="GC72" s="281"/>
      <c r="GD72" s="281"/>
      <c r="GE72" s="281"/>
      <c r="GF72" s="281"/>
      <c r="GG72" s="281"/>
      <c r="GH72" s="281"/>
      <c r="GI72" s="281"/>
      <c r="GJ72" s="281"/>
      <c r="GK72" s="281"/>
      <c r="GL72" s="281"/>
      <c r="GM72" s="281"/>
      <c r="GN72" s="281"/>
      <c r="GO72" s="281"/>
      <c r="GP72" s="281"/>
      <c r="GQ72" s="281"/>
      <c r="GR72" s="281"/>
      <c r="GS72" s="281"/>
      <c r="GT72" s="281"/>
      <c r="GU72" s="281"/>
      <c r="GV72" s="281"/>
      <c r="GW72" s="281"/>
      <c r="GX72" s="281"/>
      <c r="GY72" s="281"/>
      <c r="GZ72" s="281"/>
      <c r="HA72" s="281"/>
      <c r="HB72" s="281"/>
      <c r="HC72" s="281"/>
      <c r="HD72" s="281"/>
      <c r="HE72" s="281"/>
      <c r="HF72" s="281"/>
      <c r="HG72" s="281"/>
      <c r="HH72" s="281"/>
      <c r="HI72" s="281"/>
      <c r="HJ72" s="281"/>
      <c r="HK72" s="281"/>
      <c r="HL72" s="281"/>
      <c r="HM72" s="281"/>
      <c r="HN72" s="281"/>
      <c r="HO72" s="281"/>
      <c r="HP72" s="281"/>
      <c r="HQ72" s="281"/>
      <c r="HR72" s="281"/>
      <c r="HS72" s="281"/>
      <c r="HT72" s="281"/>
      <c r="HU72" s="281"/>
      <c r="HV72" s="281"/>
      <c r="HW72" s="281"/>
      <c r="HX72" s="281"/>
      <c r="HY72" s="281"/>
      <c r="HZ72" s="281"/>
      <c r="IA72" s="281"/>
      <c r="IB72" s="281"/>
      <c r="IC72" s="281"/>
      <c r="ID72" s="281"/>
      <c r="IE72" s="281"/>
      <c r="IF72" s="281"/>
      <c r="IG72" s="281"/>
      <c r="IH72" s="281"/>
      <c r="II72" s="281"/>
      <c r="IJ72" s="281"/>
      <c r="IK72" s="281"/>
      <c r="IL72" s="281"/>
      <c r="IM72" s="281"/>
      <c r="IN72" s="281"/>
      <c r="IO72" s="281"/>
      <c r="IP72" s="281"/>
      <c r="IQ72" s="281"/>
      <c r="IR72" s="281"/>
      <c r="IS72" s="281"/>
      <c r="IT72" s="281"/>
      <c r="IU72" s="281"/>
      <c r="IV72" s="281"/>
      <c r="IW72" s="281"/>
      <c r="IX72" s="281"/>
      <c r="IY72" s="281"/>
      <c r="IZ72" s="281"/>
      <c r="JA72" s="281"/>
      <c r="JB72" s="281"/>
      <c r="JC72" s="281"/>
      <c r="JD72" s="281"/>
      <c r="JE72" s="281"/>
      <c r="JF72" s="281"/>
      <c r="JG72" s="281"/>
      <c r="JH72" s="281"/>
      <c r="JI72" s="248">
        <f t="shared" si="7"/>
        <v>0</v>
      </c>
      <c r="JJ72" s="2"/>
      <c r="JK72" s="2"/>
    </row>
    <row r="73" spans="1:271" x14ac:dyDescent="0.25">
      <c r="A73" s="281"/>
      <c r="B73" s="281"/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1"/>
      <c r="AI73" s="281"/>
      <c r="AJ73" s="281"/>
      <c r="AK73" s="281"/>
      <c r="AL73" s="281"/>
      <c r="AM73" s="281"/>
      <c r="AN73" s="281"/>
      <c r="AO73" s="281"/>
      <c r="AP73" s="281"/>
      <c r="AQ73" s="281"/>
      <c r="AR73" s="281"/>
      <c r="AS73" s="281"/>
      <c r="AT73" s="281"/>
      <c r="AU73" s="281"/>
      <c r="AV73" s="281"/>
      <c r="AW73" s="281"/>
      <c r="AX73" s="281"/>
      <c r="AY73" s="281"/>
      <c r="AZ73" s="281"/>
      <c r="BA73" s="281"/>
      <c r="BB73" s="281"/>
      <c r="BC73" s="281"/>
      <c r="BD73" s="281"/>
      <c r="BE73" s="281"/>
      <c r="BF73" s="281"/>
      <c r="BG73" s="281"/>
      <c r="BH73" s="281"/>
      <c r="BI73" s="281"/>
      <c r="BJ73" s="281"/>
      <c r="BK73" s="281"/>
      <c r="BL73" s="281"/>
      <c r="BM73" s="281"/>
      <c r="BN73" s="281"/>
      <c r="BO73" s="281"/>
      <c r="BP73" s="281"/>
      <c r="BQ73" s="281"/>
      <c r="BR73" s="281"/>
      <c r="BS73" s="281"/>
      <c r="BT73" s="281"/>
      <c r="BU73" s="281"/>
      <c r="BV73" s="281"/>
      <c r="BW73" s="281"/>
      <c r="BX73" s="281"/>
      <c r="BY73" s="281"/>
      <c r="BZ73" s="281"/>
      <c r="CA73" s="281"/>
      <c r="CB73" s="281"/>
      <c r="CC73" s="281"/>
      <c r="CD73" s="281"/>
      <c r="CE73" s="281"/>
      <c r="CF73" s="281"/>
      <c r="CG73" s="281"/>
      <c r="CH73" s="281"/>
      <c r="CI73" s="281"/>
      <c r="CJ73" s="281"/>
      <c r="CK73" s="281"/>
      <c r="CL73" s="281"/>
      <c r="CM73" s="281"/>
      <c r="CN73" s="281"/>
      <c r="CO73" s="281"/>
      <c r="CP73" s="281"/>
      <c r="CQ73" s="281"/>
      <c r="CR73" s="281"/>
      <c r="CS73" s="281"/>
      <c r="CT73" s="281"/>
      <c r="CU73" s="281"/>
      <c r="CV73" s="281"/>
      <c r="CW73" s="281"/>
      <c r="CX73" s="281"/>
      <c r="CY73" s="281"/>
      <c r="CZ73" s="281"/>
      <c r="DA73" s="281"/>
      <c r="DB73" s="281"/>
      <c r="DC73" s="281"/>
      <c r="DD73" s="281"/>
      <c r="DE73" s="281"/>
      <c r="DF73" s="281"/>
      <c r="DG73" s="281"/>
      <c r="DH73" s="281"/>
      <c r="DI73" s="281"/>
      <c r="DJ73" s="281"/>
      <c r="DK73" s="281"/>
      <c r="DL73" s="281"/>
      <c r="DM73" s="281"/>
      <c r="DN73" s="281"/>
      <c r="DO73" s="281"/>
      <c r="DP73" s="281"/>
      <c r="DQ73" s="281"/>
      <c r="DR73" s="281"/>
      <c r="DS73" s="281"/>
      <c r="DT73" s="281"/>
      <c r="DU73" s="281"/>
      <c r="DV73" s="281"/>
      <c r="DW73" s="281"/>
      <c r="DX73" s="281"/>
      <c r="DY73" s="281"/>
      <c r="DZ73" s="281"/>
      <c r="EA73" s="281"/>
      <c r="EB73" s="281"/>
      <c r="EC73" s="281"/>
      <c r="ED73" s="281"/>
      <c r="EE73" s="281"/>
      <c r="EF73" s="281"/>
      <c r="EG73" s="281"/>
      <c r="EH73" s="281"/>
      <c r="EI73" s="281"/>
      <c r="EJ73" s="281"/>
      <c r="EK73" s="281"/>
      <c r="EL73" s="281"/>
      <c r="EM73" s="281"/>
      <c r="EN73" s="281"/>
      <c r="EO73" s="281"/>
      <c r="EP73" s="281"/>
      <c r="EQ73" s="281"/>
      <c r="ER73" s="281"/>
      <c r="ES73" s="281"/>
      <c r="ET73" s="281"/>
      <c r="EU73" s="281"/>
      <c r="EV73" s="281"/>
      <c r="EW73" s="281"/>
      <c r="EX73" s="281"/>
      <c r="EY73" s="281"/>
      <c r="EZ73" s="281"/>
      <c r="FA73" s="281"/>
      <c r="FB73" s="281"/>
      <c r="FC73" s="281"/>
      <c r="FD73" s="281"/>
      <c r="FE73" s="281"/>
      <c r="FF73" s="281"/>
      <c r="FG73" s="281"/>
      <c r="FH73" s="281"/>
      <c r="FI73" s="281"/>
      <c r="FJ73" s="281"/>
      <c r="FK73" s="281"/>
      <c r="FL73" s="281"/>
      <c r="FM73" s="281"/>
      <c r="FN73" s="281"/>
      <c r="FO73" s="281"/>
      <c r="FP73" s="281"/>
      <c r="FQ73" s="281"/>
      <c r="FR73" s="281"/>
      <c r="FS73" s="281"/>
      <c r="FT73" s="281"/>
      <c r="FU73" s="281"/>
      <c r="FV73" s="281"/>
      <c r="FW73" s="281"/>
      <c r="FX73" s="281"/>
      <c r="FY73" s="281"/>
      <c r="FZ73" s="281"/>
      <c r="GA73" s="281"/>
      <c r="GB73" s="281"/>
      <c r="GC73" s="281"/>
      <c r="GD73" s="281"/>
      <c r="GE73" s="281"/>
      <c r="GF73" s="281"/>
      <c r="GG73" s="281"/>
      <c r="GH73" s="281"/>
      <c r="GI73" s="281"/>
      <c r="GJ73" s="281"/>
      <c r="GK73" s="281"/>
      <c r="GL73" s="281"/>
      <c r="GM73" s="281"/>
      <c r="GN73" s="281"/>
      <c r="GO73" s="281"/>
      <c r="GP73" s="281"/>
      <c r="GQ73" s="281"/>
      <c r="GR73" s="281"/>
      <c r="GS73" s="281"/>
      <c r="GT73" s="281"/>
      <c r="GU73" s="281"/>
      <c r="GV73" s="281"/>
      <c r="GW73" s="281"/>
      <c r="GX73" s="281"/>
      <c r="GY73" s="281"/>
      <c r="GZ73" s="281"/>
      <c r="HA73" s="281"/>
      <c r="HB73" s="281"/>
      <c r="HC73" s="281"/>
      <c r="HD73" s="281"/>
      <c r="HE73" s="281"/>
      <c r="HF73" s="281"/>
      <c r="HG73" s="281"/>
      <c r="HH73" s="281"/>
      <c r="HI73" s="281"/>
      <c r="HJ73" s="281"/>
      <c r="HK73" s="281"/>
      <c r="HL73" s="281"/>
      <c r="HM73" s="281"/>
      <c r="HN73" s="281"/>
      <c r="HO73" s="281"/>
      <c r="HP73" s="281"/>
      <c r="HQ73" s="281"/>
      <c r="HR73" s="281"/>
      <c r="HS73" s="281"/>
      <c r="HT73" s="281"/>
      <c r="HU73" s="281"/>
      <c r="HV73" s="281"/>
      <c r="HW73" s="281"/>
      <c r="HX73" s="281"/>
      <c r="HY73" s="281"/>
      <c r="HZ73" s="281"/>
      <c r="IA73" s="281"/>
      <c r="IB73" s="281"/>
      <c r="IC73" s="281"/>
      <c r="ID73" s="281"/>
      <c r="IE73" s="281"/>
      <c r="IF73" s="281"/>
      <c r="IG73" s="281"/>
      <c r="IH73" s="281"/>
      <c r="II73" s="281"/>
      <c r="IJ73" s="281"/>
      <c r="IK73" s="281"/>
      <c r="IL73" s="281"/>
      <c r="IM73" s="281"/>
      <c r="IN73" s="281"/>
      <c r="IO73" s="281"/>
      <c r="IP73" s="281"/>
      <c r="IQ73" s="281"/>
      <c r="IR73" s="281"/>
      <c r="IS73" s="281"/>
      <c r="IT73" s="281"/>
      <c r="IU73" s="281"/>
      <c r="IV73" s="281"/>
      <c r="IW73" s="281"/>
      <c r="IX73" s="281"/>
      <c r="IY73" s="281"/>
      <c r="IZ73" s="281"/>
      <c r="JA73" s="281"/>
      <c r="JB73" s="281"/>
      <c r="JC73" s="281"/>
      <c r="JD73" s="281"/>
      <c r="JE73" s="281"/>
      <c r="JF73" s="281"/>
      <c r="JG73" s="281"/>
      <c r="JH73" s="281"/>
      <c r="JI73" s="248">
        <f t="shared" si="7"/>
        <v>0</v>
      </c>
      <c r="JJ73" s="2"/>
      <c r="JK73" s="2"/>
    </row>
    <row r="74" spans="1:271" x14ac:dyDescent="0.25">
      <c r="A74" s="281"/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1"/>
      <c r="CC74" s="281"/>
      <c r="CD74" s="281"/>
      <c r="CE74" s="281"/>
      <c r="CF74" s="281"/>
      <c r="CG74" s="281"/>
      <c r="CH74" s="281"/>
      <c r="CI74" s="281"/>
      <c r="CJ74" s="281"/>
      <c r="CK74" s="281"/>
      <c r="CL74" s="281"/>
      <c r="CM74" s="281"/>
      <c r="CN74" s="281"/>
      <c r="CO74" s="281"/>
      <c r="CP74" s="281"/>
      <c r="CQ74" s="281"/>
      <c r="CR74" s="281"/>
      <c r="CS74" s="281"/>
      <c r="CT74" s="281"/>
      <c r="CU74" s="281"/>
      <c r="CV74" s="281"/>
      <c r="CW74" s="281"/>
      <c r="CX74" s="281"/>
      <c r="CY74" s="281"/>
      <c r="CZ74" s="281"/>
      <c r="DA74" s="281"/>
      <c r="DB74" s="281"/>
      <c r="DC74" s="281"/>
      <c r="DD74" s="281"/>
      <c r="DE74" s="281"/>
      <c r="DF74" s="281"/>
      <c r="DG74" s="281"/>
      <c r="DH74" s="281"/>
      <c r="DI74" s="281"/>
      <c r="DJ74" s="281"/>
      <c r="DK74" s="281"/>
      <c r="DL74" s="281"/>
      <c r="DM74" s="281"/>
      <c r="DN74" s="281"/>
      <c r="DO74" s="281"/>
      <c r="DP74" s="281"/>
      <c r="DQ74" s="281"/>
      <c r="DR74" s="281"/>
      <c r="DS74" s="281"/>
      <c r="DT74" s="281"/>
      <c r="DU74" s="281"/>
      <c r="DV74" s="281"/>
      <c r="DW74" s="281"/>
      <c r="DX74" s="281"/>
      <c r="DY74" s="281"/>
      <c r="DZ74" s="281"/>
      <c r="EA74" s="281"/>
      <c r="EB74" s="281"/>
      <c r="EC74" s="281"/>
      <c r="ED74" s="281"/>
      <c r="EE74" s="281"/>
      <c r="EF74" s="281"/>
      <c r="EG74" s="281"/>
      <c r="EH74" s="281"/>
      <c r="EI74" s="281"/>
      <c r="EJ74" s="281"/>
      <c r="EK74" s="281"/>
      <c r="EL74" s="281"/>
      <c r="EM74" s="281"/>
      <c r="EN74" s="281"/>
      <c r="EO74" s="281"/>
      <c r="EP74" s="281"/>
      <c r="EQ74" s="281"/>
      <c r="ER74" s="281"/>
      <c r="ES74" s="281"/>
      <c r="ET74" s="281"/>
      <c r="EU74" s="281"/>
      <c r="EV74" s="281"/>
      <c r="EW74" s="281"/>
      <c r="EX74" s="281"/>
      <c r="EY74" s="281"/>
      <c r="EZ74" s="281"/>
      <c r="FA74" s="281"/>
      <c r="FB74" s="281"/>
      <c r="FC74" s="281"/>
      <c r="FD74" s="281"/>
      <c r="FE74" s="281"/>
      <c r="FF74" s="281"/>
      <c r="FG74" s="281"/>
      <c r="FH74" s="281"/>
      <c r="FI74" s="281"/>
      <c r="FJ74" s="281"/>
      <c r="FK74" s="281"/>
      <c r="FL74" s="281"/>
      <c r="FM74" s="281"/>
      <c r="FN74" s="281"/>
      <c r="FO74" s="281"/>
      <c r="FP74" s="281"/>
      <c r="FQ74" s="281"/>
      <c r="FR74" s="281"/>
      <c r="FS74" s="281"/>
      <c r="FT74" s="281"/>
      <c r="FU74" s="281"/>
      <c r="FV74" s="281"/>
      <c r="FW74" s="281"/>
      <c r="FX74" s="281"/>
      <c r="FY74" s="281"/>
      <c r="FZ74" s="281"/>
      <c r="GA74" s="281"/>
      <c r="GB74" s="281"/>
      <c r="GC74" s="281"/>
      <c r="GD74" s="281"/>
      <c r="GE74" s="281"/>
      <c r="GF74" s="281"/>
      <c r="GG74" s="281"/>
      <c r="GH74" s="281"/>
      <c r="GI74" s="281"/>
      <c r="GJ74" s="281"/>
      <c r="GK74" s="281"/>
      <c r="GL74" s="281"/>
      <c r="GM74" s="281"/>
      <c r="GN74" s="281"/>
      <c r="GO74" s="281"/>
      <c r="GP74" s="281"/>
      <c r="GQ74" s="281"/>
      <c r="GR74" s="281"/>
      <c r="GS74" s="281"/>
      <c r="GT74" s="281"/>
      <c r="GU74" s="281"/>
      <c r="GV74" s="281"/>
      <c r="GW74" s="281"/>
      <c r="GX74" s="281"/>
      <c r="GY74" s="281"/>
      <c r="GZ74" s="281"/>
      <c r="HA74" s="281"/>
      <c r="HB74" s="281"/>
      <c r="HC74" s="281"/>
      <c r="HD74" s="281"/>
      <c r="HE74" s="281"/>
      <c r="HF74" s="281"/>
      <c r="HG74" s="281"/>
      <c r="HH74" s="281"/>
      <c r="HI74" s="281"/>
      <c r="HJ74" s="281"/>
      <c r="HK74" s="281"/>
      <c r="HL74" s="281"/>
      <c r="HM74" s="281"/>
      <c r="HN74" s="281"/>
      <c r="HO74" s="281"/>
      <c r="HP74" s="281"/>
      <c r="HQ74" s="281"/>
      <c r="HR74" s="281"/>
      <c r="HS74" s="281"/>
      <c r="HT74" s="281"/>
      <c r="HU74" s="281"/>
      <c r="HV74" s="281"/>
      <c r="HW74" s="281"/>
      <c r="HX74" s="281"/>
      <c r="HY74" s="281"/>
      <c r="HZ74" s="281"/>
      <c r="IA74" s="281"/>
      <c r="IB74" s="281"/>
      <c r="IC74" s="281"/>
      <c r="ID74" s="281"/>
      <c r="IE74" s="281"/>
      <c r="IF74" s="281"/>
      <c r="IG74" s="281"/>
      <c r="IH74" s="281"/>
      <c r="II74" s="281"/>
      <c r="IJ74" s="281"/>
      <c r="IK74" s="281"/>
      <c r="IL74" s="281"/>
      <c r="IM74" s="281"/>
      <c r="IN74" s="281"/>
      <c r="IO74" s="281"/>
      <c r="IP74" s="281"/>
      <c r="IQ74" s="281"/>
      <c r="IR74" s="281"/>
      <c r="IS74" s="281"/>
      <c r="IT74" s="281"/>
      <c r="IU74" s="281"/>
      <c r="IV74" s="281"/>
      <c r="IW74" s="281"/>
      <c r="IX74" s="281"/>
      <c r="IY74" s="281"/>
      <c r="IZ74" s="281"/>
      <c r="JA74" s="281"/>
      <c r="JB74" s="281"/>
      <c r="JC74" s="281"/>
      <c r="JD74" s="281"/>
      <c r="JE74" s="281"/>
      <c r="JF74" s="281"/>
      <c r="JG74" s="281"/>
      <c r="JH74" s="281"/>
      <c r="JI74" s="248">
        <f t="shared" si="7"/>
        <v>0</v>
      </c>
      <c r="JJ74" s="2"/>
      <c r="JK74" s="2"/>
    </row>
    <row r="75" spans="1:271" x14ac:dyDescent="0.25">
      <c r="A75" s="281"/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1"/>
      <c r="AI75" s="281"/>
      <c r="AJ75" s="281"/>
      <c r="AK75" s="281"/>
      <c r="AL75" s="281"/>
      <c r="AM75" s="281"/>
      <c r="AN75" s="281"/>
      <c r="AO75" s="281"/>
      <c r="AP75" s="281"/>
      <c r="AQ75" s="281"/>
      <c r="AR75" s="281"/>
      <c r="AS75" s="281"/>
      <c r="AT75" s="281"/>
      <c r="AU75" s="281"/>
      <c r="AV75" s="281"/>
      <c r="AW75" s="281"/>
      <c r="AX75" s="281"/>
      <c r="AY75" s="281"/>
      <c r="AZ75" s="281"/>
      <c r="BA75" s="281"/>
      <c r="BB75" s="281"/>
      <c r="BC75" s="281"/>
      <c r="BD75" s="281"/>
      <c r="BE75" s="281"/>
      <c r="BF75" s="281"/>
      <c r="BG75" s="281"/>
      <c r="BH75" s="281"/>
      <c r="BI75" s="281"/>
      <c r="BJ75" s="281"/>
      <c r="BK75" s="281"/>
      <c r="BL75" s="281"/>
      <c r="BM75" s="281"/>
      <c r="BN75" s="281"/>
      <c r="BO75" s="281"/>
      <c r="BP75" s="281"/>
      <c r="BQ75" s="281"/>
      <c r="BR75" s="281"/>
      <c r="BS75" s="281"/>
      <c r="BT75" s="281"/>
      <c r="BU75" s="281"/>
      <c r="BV75" s="281"/>
      <c r="BW75" s="281"/>
      <c r="BX75" s="281"/>
      <c r="BY75" s="281"/>
      <c r="BZ75" s="281"/>
      <c r="CA75" s="281"/>
      <c r="CB75" s="281"/>
      <c r="CC75" s="281"/>
      <c r="CD75" s="281"/>
      <c r="CE75" s="281"/>
      <c r="CF75" s="281"/>
      <c r="CG75" s="281"/>
      <c r="CH75" s="281"/>
      <c r="CI75" s="281"/>
      <c r="CJ75" s="281"/>
      <c r="CK75" s="281"/>
      <c r="CL75" s="281"/>
      <c r="CM75" s="281"/>
      <c r="CN75" s="281"/>
      <c r="CO75" s="281"/>
      <c r="CP75" s="281"/>
      <c r="CQ75" s="281"/>
      <c r="CR75" s="281"/>
      <c r="CS75" s="281"/>
      <c r="CT75" s="281"/>
      <c r="CU75" s="281"/>
      <c r="CV75" s="281"/>
      <c r="CW75" s="281"/>
      <c r="CX75" s="281"/>
      <c r="CY75" s="281"/>
      <c r="CZ75" s="281"/>
      <c r="DA75" s="281"/>
      <c r="DB75" s="281"/>
      <c r="DC75" s="281"/>
      <c r="DD75" s="281"/>
      <c r="DE75" s="281"/>
      <c r="DF75" s="281"/>
      <c r="DG75" s="281"/>
      <c r="DH75" s="281"/>
      <c r="DI75" s="281"/>
      <c r="DJ75" s="281"/>
      <c r="DK75" s="281"/>
      <c r="DL75" s="281"/>
      <c r="DM75" s="281"/>
      <c r="DN75" s="281"/>
      <c r="DO75" s="281"/>
      <c r="DP75" s="281"/>
      <c r="DQ75" s="281"/>
      <c r="DR75" s="281"/>
      <c r="DS75" s="281"/>
      <c r="DT75" s="281"/>
      <c r="DU75" s="281"/>
      <c r="DV75" s="281"/>
      <c r="DW75" s="281"/>
      <c r="DX75" s="281"/>
      <c r="DY75" s="281"/>
      <c r="DZ75" s="281"/>
      <c r="EA75" s="281"/>
      <c r="EB75" s="281"/>
      <c r="EC75" s="281"/>
      <c r="ED75" s="281"/>
      <c r="EE75" s="281"/>
      <c r="EF75" s="281"/>
      <c r="EG75" s="281"/>
      <c r="EH75" s="281"/>
      <c r="EI75" s="281"/>
      <c r="EJ75" s="281"/>
      <c r="EK75" s="281"/>
      <c r="EL75" s="281"/>
      <c r="EM75" s="281"/>
      <c r="EN75" s="281"/>
      <c r="EO75" s="281"/>
      <c r="EP75" s="281"/>
      <c r="EQ75" s="281"/>
      <c r="ER75" s="281"/>
      <c r="ES75" s="281"/>
      <c r="ET75" s="281"/>
      <c r="EU75" s="281"/>
      <c r="EV75" s="281"/>
      <c r="EW75" s="281"/>
      <c r="EX75" s="281"/>
      <c r="EY75" s="281"/>
      <c r="EZ75" s="281"/>
      <c r="FA75" s="281"/>
      <c r="FB75" s="281"/>
      <c r="FC75" s="281"/>
      <c r="FD75" s="281"/>
      <c r="FE75" s="281"/>
      <c r="FF75" s="281"/>
      <c r="FG75" s="281"/>
      <c r="FH75" s="281"/>
      <c r="FI75" s="281"/>
      <c r="FJ75" s="281"/>
      <c r="FK75" s="281"/>
      <c r="FL75" s="281"/>
      <c r="FM75" s="281"/>
      <c r="FN75" s="281"/>
      <c r="FO75" s="281"/>
      <c r="FP75" s="281"/>
      <c r="FQ75" s="281"/>
      <c r="FR75" s="281"/>
      <c r="FS75" s="281"/>
      <c r="FT75" s="281"/>
      <c r="FU75" s="281"/>
      <c r="FV75" s="281"/>
      <c r="FW75" s="281"/>
      <c r="FX75" s="281"/>
      <c r="FY75" s="281"/>
      <c r="FZ75" s="281"/>
      <c r="GA75" s="281"/>
      <c r="GB75" s="281"/>
      <c r="GC75" s="281"/>
      <c r="GD75" s="281"/>
      <c r="GE75" s="281"/>
      <c r="GF75" s="281"/>
      <c r="GG75" s="281"/>
      <c r="GH75" s="281"/>
      <c r="GI75" s="281"/>
      <c r="GJ75" s="281"/>
      <c r="GK75" s="281"/>
      <c r="GL75" s="281"/>
      <c r="GM75" s="281"/>
      <c r="GN75" s="281"/>
      <c r="GO75" s="281"/>
      <c r="GP75" s="281"/>
      <c r="GQ75" s="281"/>
      <c r="GR75" s="281"/>
      <c r="GS75" s="281"/>
      <c r="GT75" s="281"/>
      <c r="GU75" s="281"/>
      <c r="GV75" s="281"/>
      <c r="GW75" s="281"/>
      <c r="GX75" s="281"/>
      <c r="GY75" s="281"/>
      <c r="GZ75" s="281"/>
      <c r="HA75" s="281"/>
      <c r="HB75" s="281"/>
      <c r="HC75" s="281"/>
      <c r="HD75" s="281"/>
      <c r="HE75" s="281"/>
      <c r="HF75" s="281"/>
      <c r="HG75" s="281"/>
      <c r="HH75" s="281"/>
      <c r="HI75" s="281"/>
      <c r="HJ75" s="281"/>
      <c r="HK75" s="281"/>
      <c r="HL75" s="281"/>
      <c r="HM75" s="281"/>
      <c r="HN75" s="281"/>
      <c r="HO75" s="281"/>
      <c r="HP75" s="281"/>
      <c r="HQ75" s="281"/>
      <c r="HR75" s="281"/>
      <c r="HS75" s="281"/>
      <c r="HT75" s="281"/>
      <c r="HU75" s="281"/>
      <c r="HV75" s="281"/>
      <c r="HW75" s="281"/>
      <c r="HX75" s="281"/>
      <c r="HY75" s="281"/>
      <c r="HZ75" s="281"/>
      <c r="IA75" s="281"/>
      <c r="IB75" s="281"/>
      <c r="IC75" s="281"/>
      <c r="ID75" s="281"/>
      <c r="IE75" s="281"/>
      <c r="IF75" s="281"/>
      <c r="IG75" s="281"/>
      <c r="IH75" s="281"/>
      <c r="II75" s="281"/>
      <c r="IJ75" s="281"/>
      <c r="IK75" s="281"/>
      <c r="IL75" s="281"/>
      <c r="IM75" s="281"/>
      <c r="IN75" s="281"/>
      <c r="IO75" s="281"/>
      <c r="IP75" s="281"/>
      <c r="IQ75" s="281"/>
      <c r="IR75" s="281"/>
      <c r="IS75" s="281"/>
      <c r="IT75" s="281"/>
      <c r="IU75" s="281"/>
      <c r="IV75" s="281"/>
      <c r="IW75" s="281"/>
      <c r="IX75" s="281"/>
      <c r="IY75" s="281"/>
      <c r="IZ75" s="281"/>
      <c r="JA75" s="281"/>
      <c r="JB75" s="281"/>
      <c r="JC75" s="281"/>
      <c r="JD75" s="281"/>
      <c r="JE75" s="281"/>
      <c r="JF75" s="281"/>
      <c r="JG75" s="281"/>
      <c r="JH75" s="281"/>
      <c r="JI75" s="248">
        <f t="shared" si="7"/>
        <v>0</v>
      </c>
      <c r="JJ75" s="2"/>
      <c r="JK75" s="2"/>
    </row>
    <row r="76" spans="1:271" x14ac:dyDescent="0.25">
      <c r="A76" s="248">
        <f>SUM(A62:A75)</f>
        <v>0</v>
      </c>
      <c r="B76" s="248">
        <f t="shared" ref="B76:BM76" si="8">SUM(B62:B75)</f>
        <v>0</v>
      </c>
      <c r="C76" s="248">
        <f t="shared" si="8"/>
        <v>0</v>
      </c>
      <c r="D76" s="248">
        <f t="shared" si="8"/>
        <v>0</v>
      </c>
      <c r="E76" s="248">
        <f t="shared" si="8"/>
        <v>0</v>
      </c>
      <c r="F76" s="248">
        <f t="shared" si="8"/>
        <v>0</v>
      </c>
      <c r="G76" s="248">
        <f t="shared" si="8"/>
        <v>0</v>
      </c>
      <c r="H76" s="248">
        <f t="shared" si="8"/>
        <v>0</v>
      </c>
      <c r="I76" s="248">
        <f t="shared" si="8"/>
        <v>0</v>
      </c>
      <c r="J76" s="248">
        <f t="shared" si="8"/>
        <v>0</v>
      </c>
      <c r="K76" s="248">
        <f t="shared" si="8"/>
        <v>0</v>
      </c>
      <c r="L76" s="248">
        <f t="shared" si="8"/>
        <v>0</v>
      </c>
      <c r="M76" s="248">
        <f t="shared" si="8"/>
        <v>0</v>
      </c>
      <c r="N76" s="248">
        <f t="shared" si="8"/>
        <v>0</v>
      </c>
      <c r="O76" s="248">
        <f t="shared" si="8"/>
        <v>0</v>
      </c>
      <c r="P76" s="248">
        <f t="shared" si="8"/>
        <v>0</v>
      </c>
      <c r="Q76" s="248">
        <f t="shared" si="8"/>
        <v>0</v>
      </c>
      <c r="R76" s="248">
        <f t="shared" si="8"/>
        <v>0</v>
      </c>
      <c r="S76" s="248">
        <f t="shared" si="8"/>
        <v>0</v>
      </c>
      <c r="T76" s="248">
        <f t="shared" si="8"/>
        <v>0</v>
      </c>
      <c r="U76" s="248">
        <f t="shared" si="8"/>
        <v>0</v>
      </c>
      <c r="V76" s="248">
        <f t="shared" si="8"/>
        <v>0</v>
      </c>
      <c r="W76" s="248">
        <f t="shared" si="8"/>
        <v>0</v>
      </c>
      <c r="X76" s="248">
        <f t="shared" si="8"/>
        <v>0</v>
      </c>
      <c r="Y76" s="248">
        <f t="shared" si="8"/>
        <v>0</v>
      </c>
      <c r="Z76" s="248">
        <f t="shared" si="8"/>
        <v>0</v>
      </c>
      <c r="AA76" s="248">
        <f t="shared" si="8"/>
        <v>0</v>
      </c>
      <c r="AB76" s="248">
        <f t="shared" si="8"/>
        <v>0</v>
      </c>
      <c r="AC76" s="248">
        <f t="shared" si="8"/>
        <v>0</v>
      </c>
      <c r="AD76" s="248">
        <f t="shared" si="8"/>
        <v>0</v>
      </c>
      <c r="AE76" s="248">
        <f t="shared" si="8"/>
        <v>0</v>
      </c>
      <c r="AF76" s="248">
        <f t="shared" si="8"/>
        <v>0</v>
      </c>
      <c r="AG76" s="248">
        <f t="shared" si="8"/>
        <v>0</v>
      </c>
      <c r="AH76" s="248">
        <f t="shared" si="8"/>
        <v>0</v>
      </c>
      <c r="AI76" s="248">
        <f t="shared" si="8"/>
        <v>0</v>
      </c>
      <c r="AJ76" s="248">
        <f t="shared" si="8"/>
        <v>0</v>
      </c>
      <c r="AK76" s="248">
        <f t="shared" si="8"/>
        <v>0</v>
      </c>
      <c r="AL76" s="248">
        <f t="shared" si="8"/>
        <v>0</v>
      </c>
      <c r="AM76" s="248">
        <f t="shared" si="8"/>
        <v>0</v>
      </c>
      <c r="AN76" s="248">
        <f t="shared" si="8"/>
        <v>0</v>
      </c>
      <c r="AO76" s="248">
        <f t="shared" si="8"/>
        <v>0</v>
      </c>
      <c r="AP76" s="248">
        <f t="shared" si="8"/>
        <v>0</v>
      </c>
      <c r="AQ76" s="248">
        <f t="shared" si="8"/>
        <v>0</v>
      </c>
      <c r="AR76" s="248">
        <f t="shared" si="8"/>
        <v>0</v>
      </c>
      <c r="AS76" s="248">
        <f t="shared" si="8"/>
        <v>0</v>
      </c>
      <c r="AT76" s="248">
        <f t="shared" si="8"/>
        <v>0</v>
      </c>
      <c r="AU76" s="248">
        <f t="shared" si="8"/>
        <v>0</v>
      </c>
      <c r="AV76" s="248">
        <f t="shared" si="8"/>
        <v>0</v>
      </c>
      <c r="AW76" s="248">
        <f t="shared" si="8"/>
        <v>0</v>
      </c>
      <c r="AX76" s="248">
        <f t="shared" si="8"/>
        <v>0</v>
      </c>
      <c r="AY76" s="248">
        <f t="shared" si="8"/>
        <v>0</v>
      </c>
      <c r="AZ76" s="248">
        <f t="shared" si="8"/>
        <v>0</v>
      </c>
      <c r="BA76" s="248">
        <f t="shared" si="8"/>
        <v>0</v>
      </c>
      <c r="BB76" s="248">
        <f t="shared" si="8"/>
        <v>0</v>
      </c>
      <c r="BC76" s="248">
        <f t="shared" si="8"/>
        <v>0</v>
      </c>
      <c r="BD76" s="248">
        <f t="shared" si="8"/>
        <v>0</v>
      </c>
      <c r="BE76" s="248">
        <f t="shared" si="8"/>
        <v>0</v>
      </c>
      <c r="BF76" s="248">
        <f t="shared" si="8"/>
        <v>0</v>
      </c>
      <c r="BG76" s="248">
        <f t="shared" si="8"/>
        <v>0</v>
      </c>
      <c r="BH76" s="248">
        <f t="shared" si="8"/>
        <v>0</v>
      </c>
      <c r="BI76" s="248">
        <f t="shared" si="8"/>
        <v>0</v>
      </c>
      <c r="BJ76" s="248">
        <f t="shared" si="8"/>
        <v>0</v>
      </c>
      <c r="BK76" s="248">
        <f t="shared" si="8"/>
        <v>0</v>
      </c>
      <c r="BL76" s="248">
        <f t="shared" si="8"/>
        <v>0</v>
      </c>
      <c r="BM76" s="248">
        <f t="shared" si="8"/>
        <v>0</v>
      </c>
      <c r="BN76" s="248">
        <f t="shared" ref="BN76:DY76" si="9">SUM(BN62:BN75)</f>
        <v>0</v>
      </c>
      <c r="BO76" s="248">
        <f t="shared" si="9"/>
        <v>0</v>
      </c>
      <c r="BP76" s="248">
        <f t="shared" si="9"/>
        <v>0</v>
      </c>
      <c r="BQ76" s="248">
        <f t="shared" si="9"/>
        <v>0</v>
      </c>
      <c r="BR76" s="248">
        <f t="shared" si="9"/>
        <v>0</v>
      </c>
      <c r="BS76" s="248">
        <f t="shared" si="9"/>
        <v>0</v>
      </c>
      <c r="BT76" s="248">
        <f t="shared" si="9"/>
        <v>0</v>
      </c>
      <c r="BU76" s="248">
        <f t="shared" si="9"/>
        <v>0</v>
      </c>
      <c r="BV76" s="248">
        <f t="shared" si="9"/>
        <v>0</v>
      </c>
      <c r="BW76" s="248">
        <f t="shared" si="9"/>
        <v>0</v>
      </c>
      <c r="BX76" s="248">
        <f t="shared" si="9"/>
        <v>0</v>
      </c>
      <c r="BY76" s="248">
        <f t="shared" si="9"/>
        <v>0</v>
      </c>
      <c r="BZ76" s="248">
        <f t="shared" si="9"/>
        <v>0</v>
      </c>
      <c r="CA76" s="248">
        <f t="shared" si="9"/>
        <v>0</v>
      </c>
      <c r="CB76" s="248">
        <f t="shared" si="9"/>
        <v>0</v>
      </c>
      <c r="CC76" s="248">
        <f t="shared" si="9"/>
        <v>0</v>
      </c>
      <c r="CD76" s="248">
        <f t="shared" si="9"/>
        <v>0</v>
      </c>
      <c r="CE76" s="248">
        <f t="shared" si="9"/>
        <v>0</v>
      </c>
      <c r="CF76" s="248">
        <f t="shared" si="9"/>
        <v>0</v>
      </c>
      <c r="CG76" s="248">
        <f t="shared" si="9"/>
        <v>0</v>
      </c>
      <c r="CH76" s="248">
        <f t="shared" si="9"/>
        <v>0</v>
      </c>
      <c r="CI76" s="248">
        <f t="shared" si="9"/>
        <v>0</v>
      </c>
      <c r="CJ76" s="248">
        <f t="shared" si="9"/>
        <v>0</v>
      </c>
      <c r="CK76" s="248">
        <f t="shared" si="9"/>
        <v>0</v>
      </c>
      <c r="CL76" s="248">
        <f t="shared" si="9"/>
        <v>0</v>
      </c>
      <c r="CM76" s="248">
        <f t="shared" si="9"/>
        <v>0</v>
      </c>
      <c r="CN76" s="248">
        <f t="shared" si="9"/>
        <v>0</v>
      </c>
      <c r="CO76" s="248">
        <f t="shared" si="9"/>
        <v>0</v>
      </c>
      <c r="CP76" s="248">
        <f t="shared" si="9"/>
        <v>0</v>
      </c>
      <c r="CQ76" s="248">
        <f t="shared" si="9"/>
        <v>0</v>
      </c>
      <c r="CR76" s="248">
        <f t="shared" si="9"/>
        <v>0</v>
      </c>
      <c r="CS76" s="248">
        <f t="shared" si="9"/>
        <v>0</v>
      </c>
      <c r="CT76" s="248">
        <f t="shared" si="9"/>
        <v>0</v>
      </c>
      <c r="CU76" s="248">
        <f t="shared" si="9"/>
        <v>0</v>
      </c>
      <c r="CV76" s="248">
        <f t="shared" si="9"/>
        <v>0</v>
      </c>
      <c r="CW76" s="248">
        <f t="shared" si="9"/>
        <v>0</v>
      </c>
      <c r="CX76" s="248">
        <f t="shared" si="9"/>
        <v>0</v>
      </c>
      <c r="CY76" s="248">
        <f t="shared" si="9"/>
        <v>0</v>
      </c>
      <c r="CZ76" s="248">
        <f t="shared" si="9"/>
        <v>0</v>
      </c>
      <c r="DA76" s="248">
        <f t="shared" si="9"/>
        <v>0</v>
      </c>
      <c r="DB76" s="248">
        <f t="shared" si="9"/>
        <v>0</v>
      </c>
      <c r="DC76" s="248">
        <f t="shared" si="9"/>
        <v>0</v>
      </c>
      <c r="DD76" s="248">
        <f t="shared" si="9"/>
        <v>0</v>
      </c>
      <c r="DE76" s="248">
        <f t="shared" si="9"/>
        <v>0</v>
      </c>
      <c r="DF76" s="248">
        <f t="shared" si="9"/>
        <v>0</v>
      </c>
      <c r="DG76" s="248">
        <f t="shared" si="9"/>
        <v>0</v>
      </c>
      <c r="DH76" s="248">
        <f t="shared" si="9"/>
        <v>0</v>
      </c>
      <c r="DI76" s="248">
        <f t="shared" si="9"/>
        <v>0</v>
      </c>
      <c r="DJ76" s="248">
        <f t="shared" si="9"/>
        <v>0</v>
      </c>
      <c r="DK76" s="248">
        <f t="shared" si="9"/>
        <v>0</v>
      </c>
      <c r="DL76" s="248">
        <f t="shared" si="9"/>
        <v>0</v>
      </c>
      <c r="DM76" s="248">
        <f t="shared" si="9"/>
        <v>0</v>
      </c>
      <c r="DN76" s="248">
        <f t="shared" si="9"/>
        <v>0</v>
      </c>
      <c r="DO76" s="248">
        <f t="shared" si="9"/>
        <v>0</v>
      </c>
      <c r="DP76" s="248">
        <f t="shared" si="9"/>
        <v>0</v>
      </c>
      <c r="DQ76" s="248">
        <f t="shared" si="9"/>
        <v>0</v>
      </c>
      <c r="DR76" s="248">
        <f t="shared" si="9"/>
        <v>0</v>
      </c>
      <c r="DS76" s="248">
        <f t="shared" si="9"/>
        <v>0</v>
      </c>
      <c r="DT76" s="248">
        <f t="shared" si="9"/>
        <v>0</v>
      </c>
      <c r="DU76" s="248">
        <f t="shared" si="9"/>
        <v>0</v>
      </c>
      <c r="DV76" s="248">
        <f t="shared" si="9"/>
        <v>0</v>
      </c>
      <c r="DW76" s="248">
        <f t="shared" si="9"/>
        <v>0</v>
      </c>
      <c r="DX76" s="248">
        <f t="shared" si="9"/>
        <v>0</v>
      </c>
      <c r="DY76" s="248">
        <f t="shared" si="9"/>
        <v>0</v>
      </c>
      <c r="DZ76" s="248">
        <f t="shared" ref="DZ76:GK76" si="10">SUM(DZ62:DZ75)</f>
        <v>0</v>
      </c>
      <c r="EA76" s="248">
        <f t="shared" si="10"/>
        <v>0</v>
      </c>
      <c r="EB76" s="248">
        <f t="shared" si="10"/>
        <v>0</v>
      </c>
      <c r="EC76" s="248">
        <f t="shared" si="10"/>
        <v>0</v>
      </c>
      <c r="ED76" s="248">
        <f t="shared" si="10"/>
        <v>0</v>
      </c>
      <c r="EE76" s="248">
        <f t="shared" si="10"/>
        <v>0</v>
      </c>
      <c r="EF76" s="248">
        <f t="shared" si="10"/>
        <v>0</v>
      </c>
      <c r="EG76" s="248">
        <f t="shared" si="10"/>
        <v>0</v>
      </c>
      <c r="EH76" s="248">
        <f t="shared" si="10"/>
        <v>0</v>
      </c>
      <c r="EI76" s="248">
        <f t="shared" si="10"/>
        <v>0</v>
      </c>
      <c r="EJ76" s="248">
        <f t="shared" si="10"/>
        <v>0</v>
      </c>
      <c r="EK76" s="248">
        <f t="shared" si="10"/>
        <v>0</v>
      </c>
      <c r="EL76" s="248">
        <f t="shared" si="10"/>
        <v>0</v>
      </c>
      <c r="EM76" s="248">
        <f t="shared" si="10"/>
        <v>0</v>
      </c>
      <c r="EN76" s="248">
        <f t="shared" si="10"/>
        <v>0</v>
      </c>
      <c r="EO76" s="248">
        <f t="shared" si="10"/>
        <v>0</v>
      </c>
      <c r="EP76" s="248">
        <f t="shared" si="10"/>
        <v>0</v>
      </c>
      <c r="EQ76" s="248">
        <f t="shared" si="10"/>
        <v>0</v>
      </c>
      <c r="ER76" s="248">
        <f t="shared" si="10"/>
        <v>0</v>
      </c>
      <c r="ES76" s="248">
        <f t="shared" si="10"/>
        <v>0</v>
      </c>
      <c r="ET76" s="248">
        <f t="shared" si="10"/>
        <v>0</v>
      </c>
      <c r="EU76" s="248">
        <f t="shared" si="10"/>
        <v>0</v>
      </c>
      <c r="EV76" s="248">
        <f t="shared" si="10"/>
        <v>0</v>
      </c>
      <c r="EW76" s="248">
        <f t="shared" si="10"/>
        <v>0</v>
      </c>
      <c r="EX76" s="248">
        <f t="shared" si="10"/>
        <v>0</v>
      </c>
      <c r="EY76" s="248">
        <f t="shared" si="10"/>
        <v>0</v>
      </c>
      <c r="EZ76" s="248">
        <f t="shared" si="10"/>
        <v>0</v>
      </c>
      <c r="FA76" s="248">
        <f t="shared" si="10"/>
        <v>0</v>
      </c>
      <c r="FB76" s="248">
        <f t="shared" si="10"/>
        <v>0</v>
      </c>
      <c r="FC76" s="248">
        <f t="shared" si="10"/>
        <v>0</v>
      </c>
      <c r="FD76" s="248">
        <f t="shared" si="10"/>
        <v>0</v>
      </c>
      <c r="FE76" s="248">
        <f t="shared" si="10"/>
        <v>0</v>
      </c>
      <c r="FF76" s="248">
        <f t="shared" si="10"/>
        <v>0</v>
      </c>
      <c r="FG76" s="248">
        <f t="shared" si="10"/>
        <v>0</v>
      </c>
      <c r="FH76" s="248">
        <f t="shared" si="10"/>
        <v>0</v>
      </c>
      <c r="FI76" s="248">
        <f t="shared" si="10"/>
        <v>0</v>
      </c>
      <c r="FJ76" s="248">
        <f t="shared" si="10"/>
        <v>0</v>
      </c>
      <c r="FK76" s="248">
        <f t="shared" si="10"/>
        <v>0</v>
      </c>
      <c r="FL76" s="248">
        <f t="shared" si="10"/>
        <v>0</v>
      </c>
      <c r="FM76" s="248">
        <f t="shared" si="10"/>
        <v>0</v>
      </c>
      <c r="FN76" s="248">
        <f t="shared" si="10"/>
        <v>0</v>
      </c>
      <c r="FO76" s="248">
        <f t="shared" si="10"/>
        <v>0</v>
      </c>
      <c r="FP76" s="248">
        <f t="shared" si="10"/>
        <v>0</v>
      </c>
      <c r="FQ76" s="248">
        <f t="shared" si="10"/>
        <v>0</v>
      </c>
      <c r="FR76" s="248">
        <f t="shared" si="10"/>
        <v>0</v>
      </c>
      <c r="FS76" s="248">
        <f t="shared" si="10"/>
        <v>0</v>
      </c>
      <c r="FT76" s="248">
        <f t="shared" si="10"/>
        <v>0</v>
      </c>
      <c r="FU76" s="248">
        <f t="shared" si="10"/>
        <v>0</v>
      </c>
      <c r="FV76" s="248">
        <f t="shared" si="10"/>
        <v>0</v>
      </c>
      <c r="FW76" s="248">
        <f t="shared" si="10"/>
        <v>0</v>
      </c>
      <c r="FX76" s="248">
        <f t="shared" si="10"/>
        <v>0</v>
      </c>
      <c r="FY76" s="248">
        <f t="shared" si="10"/>
        <v>0</v>
      </c>
      <c r="FZ76" s="248">
        <f t="shared" si="10"/>
        <v>0</v>
      </c>
      <c r="GA76" s="248">
        <f t="shared" si="10"/>
        <v>0</v>
      </c>
      <c r="GB76" s="248">
        <f t="shared" si="10"/>
        <v>0</v>
      </c>
      <c r="GC76" s="248">
        <f t="shared" si="10"/>
        <v>0</v>
      </c>
      <c r="GD76" s="248">
        <f t="shared" si="10"/>
        <v>0</v>
      </c>
      <c r="GE76" s="248">
        <f t="shared" si="10"/>
        <v>0</v>
      </c>
      <c r="GF76" s="248">
        <f t="shared" si="10"/>
        <v>0</v>
      </c>
      <c r="GG76" s="248">
        <f t="shared" si="10"/>
        <v>0</v>
      </c>
      <c r="GH76" s="248">
        <f t="shared" si="10"/>
        <v>0</v>
      </c>
      <c r="GI76" s="248">
        <f t="shared" si="10"/>
        <v>0</v>
      </c>
      <c r="GJ76" s="248">
        <f t="shared" si="10"/>
        <v>0</v>
      </c>
      <c r="GK76" s="248">
        <f t="shared" si="10"/>
        <v>0</v>
      </c>
      <c r="GL76" s="248">
        <f t="shared" ref="GL76:IW76" si="11">SUM(GL62:GL75)</f>
        <v>0</v>
      </c>
      <c r="GM76" s="248">
        <f t="shared" si="11"/>
        <v>0</v>
      </c>
      <c r="GN76" s="248">
        <f t="shared" si="11"/>
        <v>0</v>
      </c>
      <c r="GO76" s="248">
        <f t="shared" si="11"/>
        <v>0</v>
      </c>
      <c r="GP76" s="248">
        <f t="shared" si="11"/>
        <v>0</v>
      </c>
      <c r="GQ76" s="248">
        <f t="shared" si="11"/>
        <v>0</v>
      </c>
      <c r="GR76" s="248">
        <f t="shared" si="11"/>
        <v>0</v>
      </c>
      <c r="GS76" s="248">
        <f t="shared" si="11"/>
        <v>0</v>
      </c>
      <c r="GT76" s="248">
        <f t="shared" si="11"/>
        <v>0</v>
      </c>
      <c r="GU76" s="248">
        <f t="shared" si="11"/>
        <v>0</v>
      </c>
      <c r="GV76" s="248">
        <f t="shared" si="11"/>
        <v>0</v>
      </c>
      <c r="GW76" s="248">
        <f t="shared" si="11"/>
        <v>0</v>
      </c>
      <c r="GX76" s="248">
        <f t="shared" si="11"/>
        <v>0</v>
      </c>
      <c r="GY76" s="248">
        <f t="shared" si="11"/>
        <v>0</v>
      </c>
      <c r="GZ76" s="248">
        <f t="shared" si="11"/>
        <v>0</v>
      </c>
      <c r="HA76" s="248">
        <f t="shared" si="11"/>
        <v>0</v>
      </c>
      <c r="HB76" s="248">
        <f t="shared" si="11"/>
        <v>0</v>
      </c>
      <c r="HC76" s="248">
        <f t="shared" si="11"/>
        <v>0</v>
      </c>
      <c r="HD76" s="248">
        <f t="shared" si="11"/>
        <v>0</v>
      </c>
      <c r="HE76" s="248">
        <f t="shared" si="11"/>
        <v>0</v>
      </c>
      <c r="HF76" s="248">
        <f t="shared" si="11"/>
        <v>0</v>
      </c>
      <c r="HG76" s="248">
        <f t="shared" si="11"/>
        <v>0</v>
      </c>
      <c r="HH76" s="248">
        <f t="shared" si="11"/>
        <v>0</v>
      </c>
      <c r="HI76" s="248">
        <f t="shared" si="11"/>
        <v>0</v>
      </c>
      <c r="HJ76" s="248">
        <f t="shared" si="11"/>
        <v>0</v>
      </c>
      <c r="HK76" s="248">
        <f t="shared" si="11"/>
        <v>0</v>
      </c>
      <c r="HL76" s="248">
        <f t="shared" si="11"/>
        <v>0</v>
      </c>
      <c r="HM76" s="248">
        <f t="shared" si="11"/>
        <v>0</v>
      </c>
      <c r="HN76" s="248">
        <f t="shared" si="11"/>
        <v>0</v>
      </c>
      <c r="HO76" s="248">
        <f t="shared" si="11"/>
        <v>0</v>
      </c>
      <c r="HP76" s="248">
        <f t="shared" si="11"/>
        <v>0</v>
      </c>
      <c r="HQ76" s="248">
        <f t="shared" si="11"/>
        <v>0</v>
      </c>
      <c r="HR76" s="248">
        <f t="shared" si="11"/>
        <v>0</v>
      </c>
      <c r="HS76" s="248">
        <f t="shared" si="11"/>
        <v>0</v>
      </c>
      <c r="HT76" s="248">
        <f t="shared" si="11"/>
        <v>0</v>
      </c>
      <c r="HU76" s="248">
        <f t="shared" si="11"/>
        <v>0</v>
      </c>
      <c r="HV76" s="248">
        <f t="shared" si="11"/>
        <v>0</v>
      </c>
      <c r="HW76" s="248">
        <f t="shared" si="11"/>
        <v>0</v>
      </c>
      <c r="HX76" s="248">
        <f t="shared" si="11"/>
        <v>0</v>
      </c>
      <c r="HY76" s="248">
        <f t="shared" si="11"/>
        <v>0</v>
      </c>
      <c r="HZ76" s="248">
        <f t="shared" si="11"/>
        <v>0</v>
      </c>
      <c r="IA76" s="248">
        <f t="shared" si="11"/>
        <v>0</v>
      </c>
      <c r="IB76" s="248">
        <f t="shared" si="11"/>
        <v>0</v>
      </c>
      <c r="IC76" s="248">
        <f t="shared" si="11"/>
        <v>0</v>
      </c>
      <c r="ID76" s="248">
        <f t="shared" si="11"/>
        <v>0</v>
      </c>
      <c r="IE76" s="248">
        <f t="shared" si="11"/>
        <v>0</v>
      </c>
      <c r="IF76" s="248">
        <f t="shared" si="11"/>
        <v>0</v>
      </c>
      <c r="IG76" s="248">
        <f t="shared" si="11"/>
        <v>0</v>
      </c>
      <c r="IH76" s="248">
        <f t="shared" si="11"/>
        <v>0</v>
      </c>
      <c r="II76" s="248">
        <f t="shared" si="11"/>
        <v>0</v>
      </c>
      <c r="IJ76" s="248">
        <f t="shared" si="11"/>
        <v>0</v>
      </c>
      <c r="IK76" s="248">
        <f t="shared" si="11"/>
        <v>0</v>
      </c>
      <c r="IL76" s="248">
        <f t="shared" si="11"/>
        <v>0</v>
      </c>
      <c r="IM76" s="248">
        <f t="shared" si="11"/>
        <v>0</v>
      </c>
      <c r="IN76" s="248">
        <f t="shared" si="11"/>
        <v>0</v>
      </c>
      <c r="IO76" s="248">
        <f t="shared" si="11"/>
        <v>0</v>
      </c>
      <c r="IP76" s="248">
        <f t="shared" si="11"/>
        <v>0</v>
      </c>
      <c r="IQ76" s="248">
        <f t="shared" si="11"/>
        <v>0</v>
      </c>
      <c r="IR76" s="248">
        <f t="shared" si="11"/>
        <v>0</v>
      </c>
      <c r="IS76" s="248">
        <f t="shared" si="11"/>
        <v>0</v>
      </c>
      <c r="IT76" s="248">
        <f t="shared" si="11"/>
        <v>0</v>
      </c>
      <c r="IU76" s="248">
        <f t="shared" si="11"/>
        <v>0</v>
      </c>
      <c r="IV76" s="248">
        <f t="shared" si="11"/>
        <v>0</v>
      </c>
      <c r="IW76" s="248">
        <f t="shared" si="11"/>
        <v>0</v>
      </c>
      <c r="IX76" s="248">
        <f t="shared" ref="IX76:JH76" si="12">SUM(IX62:IX75)</f>
        <v>0</v>
      </c>
      <c r="IY76" s="248">
        <f t="shared" si="12"/>
        <v>0</v>
      </c>
      <c r="IZ76" s="248">
        <f t="shared" si="12"/>
        <v>0</v>
      </c>
      <c r="JA76" s="248">
        <f t="shared" si="12"/>
        <v>0</v>
      </c>
      <c r="JB76" s="248">
        <f t="shared" si="12"/>
        <v>0</v>
      </c>
      <c r="JC76" s="248">
        <f t="shared" si="12"/>
        <v>0</v>
      </c>
      <c r="JD76" s="248">
        <f t="shared" si="12"/>
        <v>0</v>
      </c>
      <c r="JE76" s="248">
        <f t="shared" si="12"/>
        <v>0</v>
      </c>
      <c r="JF76" s="248">
        <f t="shared" si="12"/>
        <v>0</v>
      </c>
      <c r="JG76" s="248">
        <f t="shared" si="12"/>
        <v>0</v>
      </c>
      <c r="JH76" s="248">
        <f t="shared" si="12"/>
        <v>0</v>
      </c>
      <c r="JI76" s="248">
        <f>SUM(JI62:JI75)</f>
        <v>0</v>
      </c>
      <c r="JJ76" s="2"/>
      <c r="JK76" s="2"/>
    </row>
    <row r="77" spans="1:271" x14ac:dyDescent="0.25">
      <c r="A77" s="248">
        <f>A60+A76</f>
        <v>20000</v>
      </c>
      <c r="B77" s="248">
        <f t="shared" ref="B77:BM77" si="13">B60+B76</f>
        <v>0</v>
      </c>
      <c r="C77" s="248">
        <f t="shared" si="13"/>
        <v>0</v>
      </c>
      <c r="D77" s="248">
        <f t="shared" si="13"/>
        <v>0</v>
      </c>
      <c r="E77" s="248">
        <f t="shared" si="13"/>
        <v>0</v>
      </c>
      <c r="F77" s="248">
        <f t="shared" si="13"/>
        <v>0</v>
      </c>
      <c r="G77" s="248">
        <f t="shared" si="13"/>
        <v>0</v>
      </c>
      <c r="H77" s="248">
        <f t="shared" si="13"/>
        <v>0</v>
      </c>
      <c r="I77" s="248">
        <f t="shared" si="13"/>
        <v>0</v>
      </c>
      <c r="J77" s="248">
        <f t="shared" si="13"/>
        <v>125000</v>
      </c>
      <c r="K77" s="248">
        <f t="shared" si="13"/>
        <v>0</v>
      </c>
      <c r="L77" s="248">
        <f t="shared" si="13"/>
        <v>0</v>
      </c>
      <c r="M77" s="248">
        <f t="shared" si="13"/>
        <v>0</v>
      </c>
      <c r="N77" s="248">
        <f t="shared" si="13"/>
        <v>0</v>
      </c>
      <c r="O77" s="248">
        <f t="shared" si="13"/>
        <v>0</v>
      </c>
      <c r="P77" s="248">
        <f t="shared" si="13"/>
        <v>0</v>
      </c>
      <c r="Q77" s="248">
        <f t="shared" si="13"/>
        <v>0</v>
      </c>
      <c r="R77" s="248">
        <f t="shared" si="13"/>
        <v>0</v>
      </c>
      <c r="S77" s="248">
        <f t="shared" si="13"/>
        <v>0</v>
      </c>
      <c r="T77" s="248">
        <f t="shared" si="13"/>
        <v>0</v>
      </c>
      <c r="U77" s="248">
        <f t="shared" si="13"/>
        <v>0</v>
      </c>
      <c r="V77" s="248">
        <f t="shared" si="13"/>
        <v>0</v>
      </c>
      <c r="W77" s="248">
        <f t="shared" si="13"/>
        <v>0</v>
      </c>
      <c r="X77" s="248">
        <f t="shared" si="13"/>
        <v>0</v>
      </c>
      <c r="Y77" s="248">
        <f t="shared" si="13"/>
        <v>0</v>
      </c>
      <c r="Z77" s="248">
        <f t="shared" si="13"/>
        <v>0</v>
      </c>
      <c r="AA77" s="248">
        <f t="shared" si="13"/>
        <v>0</v>
      </c>
      <c r="AB77" s="248">
        <f t="shared" si="13"/>
        <v>0</v>
      </c>
      <c r="AC77" s="248">
        <f t="shared" si="13"/>
        <v>0</v>
      </c>
      <c r="AD77" s="248">
        <f t="shared" si="13"/>
        <v>0</v>
      </c>
      <c r="AE77" s="248">
        <f t="shared" si="13"/>
        <v>0</v>
      </c>
      <c r="AF77" s="248">
        <f t="shared" si="13"/>
        <v>0</v>
      </c>
      <c r="AG77" s="248">
        <f t="shared" si="13"/>
        <v>0</v>
      </c>
      <c r="AH77" s="248">
        <f t="shared" si="13"/>
        <v>0</v>
      </c>
      <c r="AI77" s="248">
        <f t="shared" si="13"/>
        <v>0</v>
      </c>
      <c r="AJ77" s="248">
        <f t="shared" si="13"/>
        <v>0</v>
      </c>
      <c r="AK77" s="248">
        <f t="shared" si="13"/>
        <v>0</v>
      </c>
      <c r="AL77" s="248">
        <f t="shared" si="13"/>
        <v>0</v>
      </c>
      <c r="AM77" s="248">
        <f t="shared" si="13"/>
        <v>0</v>
      </c>
      <c r="AN77" s="248">
        <f t="shared" si="13"/>
        <v>0</v>
      </c>
      <c r="AO77" s="248">
        <f t="shared" si="13"/>
        <v>0</v>
      </c>
      <c r="AP77" s="248">
        <f t="shared" si="13"/>
        <v>0</v>
      </c>
      <c r="AQ77" s="248">
        <f t="shared" si="13"/>
        <v>0</v>
      </c>
      <c r="AR77" s="248">
        <f t="shared" si="13"/>
        <v>0</v>
      </c>
      <c r="AS77" s="248">
        <f t="shared" si="13"/>
        <v>0</v>
      </c>
      <c r="AT77" s="248">
        <f t="shared" si="13"/>
        <v>0</v>
      </c>
      <c r="AU77" s="248">
        <f t="shared" si="13"/>
        <v>0</v>
      </c>
      <c r="AV77" s="248">
        <f t="shared" si="13"/>
        <v>0</v>
      </c>
      <c r="AW77" s="248">
        <f t="shared" si="13"/>
        <v>0</v>
      </c>
      <c r="AX77" s="248">
        <f t="shared" si="13"/>
        <v>0</v>
      </c>
      <c r="AY77" s="248">
        <f t="shared" si="13"/>
        <v>0</v>
      </c>
      <c r="AZ77" s="248">
        <f t="shared" si="13"/>
        <v>0</v>
      </c>
      <c r="BA77" s="248">
        <f t="shared" si="13"/>
        <v>0</v>
      </c>
      <c r="BB77" s="248">
        <f t="shared" si="13"/>
        <v>0</v>
      </c>
      <c r="BC77" s="248">
        <f t="shared" si="13"/>
        <v>13773.35</v>
      </c>
      <c r="BD77" s="248">
        <f t="shared" si="13"/>
        <v>0</v>
      </c>
      <c r="BE77" s="248">
        <f t="shared" si="13"/>
        <v>0</v>
      </c>
      <c r="BF77" s="248">
        <f t="shared" si="13"/>
        <v>0</v>
      </c>
      <c r="BG77" s="248">
        <f t="shared" si="13"/>
        <v>0</v>
      </c>
      <c r="BH77" s="248">
        <f t="shared" si="13"/>
        <v>0</v>
      </c>
      <c r="BI77" s="248">
        <f t="shared" si="13"/>
        <v>0</v>
      </c>
      <c r="BJ77" s="248">
        <f t="shared" si="13"/>
        <v>0</v>
      </c>
      <c r="BK77" s="248">
        <f t="shared" si="13"/>
        <v>0</v>
      </c>
      <c r="BL77" s="248">
        <f t="shared" si="13"/>
        <v>0</v>
      </c>
      <c r="BM77" s="248">
        <f t="shared" si="13"/>
        <v>0</v>
      </c>
      <c r="BN77" s="248">
        <f t="shared" ref="BN77:DY77" si="14">BN60+BN76</f>
        <v>0</v>
      </c>
      <c r="BO77" s="248">
        <f t="shared" si="14"/>
        <v>0</v>
      </c>
      <c r="BP77" s="248">
        <f t="shared" si="14"/>
        <v>0</v>
      </c>
      <c r="BQ77" s="248">
        <f t="shared" si="14"/>
        <v>0</v>
      </c>
      <c r="BR77" s="248">
        <f t="shared" si="14"/>
        <v>12000</v>
      </c>
      <c r="BS77" s="248">
        <f t="shared" si="14"/>
        <v>0</v>
      </c>
      <c r="BT77" s="248">
        <f t="shared" si="14"/>
        <v>0</v>
      </c>
      <c r="BU77" s="248">
        <f t="shared" si="14"/>
        <v>0</v>
      </c>
      <c r="BV77" s="248">
        <f t="shared" si="14"/>
        <v>0</v>
      </c>
      <c r="BW77" s="248">
        <f t="shared" si="14"/>
        <v>32660</v>
      </c>
      <c r="BX77" s="248">
        <f t="shared" si="14"/>
        <v>0</v>
      </c>
      <c r="BY77" s="248">
        <f t="shared" si="14"/>
        <v>0</v>
      </c>
      <c r="BZ77" s="248">
        <f t="shared" si="14"/>
        <v>0</v>
      </c>
      <c r="CA77" s="248">
        <f t="shared" si="14"/>
        <v>0</v>
      </c>
      <c r="CB77" s="248">
        <f t="shared" si="14"/>
        <v>9748</v>
      </c>
      <c r="CC77" s="248">
        <f t="shared" si="14"/>
        <v>0</v>
      </c>
      <c r="CD77" s="248">
        <f t="shared" si="14"/>
        <v>0</v>
      </c>
      <c r="CE77" s="248">
        <f t="shared" si="14"/>
        <v>1522.2</v>
      </c>
      <c r="CF77" s="248">
        <f t="shared" si="14"/>
        <v>0</v>
      </c>
      <c r="CG77" s="248">
        <f t="shared" si="14"/>
        <v>0</v>
      </c>
      <c r="CH77" s="248">
        <f t="shared" si="14"/>
        <v>4400</v>
      </c>
      <c r="CI77" s="248">
        <f t="shared" si="14"/>
        <v>0</v>
      </c>
      <c r="CJ77" s="248">
        <f t="shared" si="14"/>
        <v>0</v>
      </c>
      <c r="CK77" s="248">
        <f t="shared" si="14"/>
        <v>0</v>
      </c>
      <c r="CL77" s="248">
        <f t="shared" si="14"/>
        <v>178050</v>
      </c>
      <c r="CM77" s="248">
        <f t="shared" si="14"/>
        <v>0</v>
      </c>
      <c r="CN77" s="248">
        <f t="shared" si="14"/>
        <v>0</v>
      </c>
      <c r="CO77" s="248">
        <f t="shared" si="14"/>
        <v>0</v>
      </c>
      <c r="CP77" s="248">
        <f t="shared" si="14"/>
        <v>8533.76</v>
      </c>
      <c r="CQ77" s="248">
        <f t="shared" si="14"/>
        <v>0</v>
      </c>
      <c r="CR77" s="248">
        <f t="shared" si="14"/>
        <v>0</v>
      </c>
      <c r="CS77" s="248">
        <f t="shared" si="14"/>
        <v>0</v>
      </c>
      <c r="CT77" s="248">
        <f t="shared" si="14"/>
        <v>0</v>
      </c>
      <c r="CU77" s="248">
        <f t="shared" si="14"/>
        <v>0</v>
      </c>
      <c r="CV77" s="248">
        <f t="shared" si="14"/>
        <v>0</v>
      </c>
      <c r="CW77" s="248">
        <f t="shared" si="14"/>
        <v>0</v>
      </c>
      <c r="CX77" s="248">
        <f t="shared" si="14"/>
        <v>0</v>
      </c>
      <c r="CY77" s="248">
        <f t="shared" si="14"/>
        <v>0</v>
      </c>
      <c r="CZ77" s="248">
        <f t="shared" si="14"/>
        <v>0</v>
      </c>
      <c r="DA77" s="248">
        <f t="shared" si="14"/>
        <v>0</v>
      </c>
      <c r="DB77" s="248">
        <f t="shared" si="14"/>
        <v>0</v>
      </c>
      <c r="DC77" s="248">
        <f t="shared" si="14"/>
        <v>0</v>
      </c>
      <c r="DD77" s="248">
        <f t="shared" si="14"/>
        <v>0</v>
      </c>
      <c r="DE77" s="248">
        <f t="shared" si="14"/>
        <v>14400</v>
      </c>
      <c r="DF77" s="248">
        <f t="shared" si="14"/>
        <v>0</v>
      </c>
      <c r="DG77" s="248">
        <f t="shared" si="14"/>
        <v>0</v>
      </c>
      <c r="DH77" s="248">
        <f t="shared" si="14"/>
        <v>0</v>
      </c>
      <c r="DI77" s="248">
        <f t="shared" si="14"/>
        <v>0</v>
      </c>
      <c r="DJ77" s="248">
        <f t="shared" si="14"/>
        <v>0</v>
      </c>
      <c r="DK77" s="248">
        <f t="shared" si="14"/>
        <v>145355</v>
      </c>
      <c r="DL77" s="248">
        <f t="shared" si="14"/>
        <v>0</v>
      </c>
      <c r="DM77" s="248">
        <f t="shared" si="14"/>
        <v>0</v>
      </c>
      <c r="DN77" s="248">
        <f t="shared" si="14"/>
        <v>0</v>
      </c>
      <c r="DO77" s="248">
        <f t="shared" si="14"/>
        <v>40800</v>
      </c>
      <c r="DP77" s="248">
        <f t="shared" si="14"/>
        <v>0</v>
      </c>
      <c r="DQ77" s="248">
        <f t="shared" si="14"/>
        <v>0</v>
      </c>
      <c r="DR77" s="248">
        <f t="shared" si="14"/>
        <v>2464</v>
      </c>
      <c r="DS77" s="248">
        <f t="shared" si="14"/>
        <v>23836</v>
      </c>
      <c r="DT77" s="248">
        <f t="shared" si="14"/>
        <v>106495</v>
      </c>
      <c r="DU77" s="248">
        <f t="shared" si="14"/>
        <v>0</v>
      </c>
      <c r="DV77" s="248">
        <f t="shared" si="14"/>
        <v>4200</v>
      </c>
      <c r="DW77" s="248">
        <f t="shared" si="14"/>
        <v>0</v>
      </c>
      <c r="DX77" s="248">
        <f t="shared" si="14"/>
        <v>0</v>
      </c>
      <c r="DY77" s="248">
        <f t="shared" si="14"/>
        <v>0</v>
      </c>
      <c r="DZ77" s="248">
        <f t="shared" ref="DZ77:GK77" si="15">DZ60+DZ76</f>
        <v>0</v>
      </c>
      <c r="EA77" s="248">
        <f t="shared" si="15"/>
        <v>862707.99</v>
      </c>
      <c r="EB77" s="248">
        <f t="shared" si="15"/>
        <v>0</v>
      </c>
      <c r="EC77" s="248">
        <f t="shared" si="15"/>
        <v>0</v>
      </c>
      <c r="ED77" s="248">
        <f t="shared" si="15"/>
        <v>0</v>
      </c>
      <c r="EE77" s="248">
        <f t="shared" si="15"/>
        <v>0</v>
      </c>
      <c r="EF77" s="248">
        <f t="shared" si="15"/>
        <v>0</v>
      </c>
      <c r="EG77" s="248">
        <f t="shared" si="15"/>
        <v>167865</v>
      </c>
      <c r="EH77" s="248">
        <f t="shared" si="15"/>
        <v>0</v>
      </c>
      <c r="EI77" s="248">
        <f t="shared" si="15"/>
        <v>0</v>
      </c>
      <c r="EJ77" s="248">
        <f t="shared" si="15"/>
        <v>0</v>
      </c>
      <c r="EK77" s="248">
        <f t="shared" si="15"/>
        <v>0</v>
      </c>
      <c r="EL77" s="248">
        <f t="shared" si="15"/>
        <v>0</v>
      </c>
      <c r="EM77" s="248">
        <f t="shared" si="15"/>
        <v>28750</v>
      </c>
      <c r="EN77" s="248">
        <f t="shared" si="15"/>
        <v>27000</v>
      </c>
      <c r="EO77" s="248">
        <f t="shared" si="15"/>
        <v>0</v>
      </c>
      <c r="EP77" s="248">
        <f t="shared" si="15"/>
        <v>91313.16</v>
      </c>
      <c r="EQ77" s="248">
        <f t="shared" si="15"/>
        <v>0</v>
      </c>
      <c r="ER77" s="248">
        <f t="shared" si="15"/>
        <v>18300</v>
      </c>
      <c r="ES77" s="248">
        <f t="shared" si="15"/>
        <v>0</v>
      </c>
      <c r="ET77" s="248">
        <f t="shared" si="15"/>
        <v>0</v>
      </c>
      <c r="EU77" s="248">
        <f t="shared" si="15"/>
        <v>0</v>
      </c>
      <c r="EV77" s="248">
        <f t="shared" si="15"/>
        <v>0</v>
      </c>
      <c r="EW77" s="248">
        <f t="shared" si="15"/>
        <v>0</v>
      </c>
      <c r="EX77" s="248">
        <f t="shared" si="15"/>
        <v>0</v>
      </c>
      <c r="EY77" s="248">
        <f t="shared" si="15"/>
        <v>0</v>
      </c>
      <c r="EZ77" s="248">
        <f t="shared" si="15"/>
        <v>0</v>
      </c>
      <c r="FA77" s="248">
        <f t="shared" si="15"/>
        <v>0</v>
      </c>
      <c r="FB77" s="248">
        <f t="shared" si="15"/>
        <v>197900</v>
      </c>
      <c r="FC77" s="248">
        <f t="shared" si="15"/>
        <v>0</v>
      </c>
      <c r="FD77" s="248">
        <f t="shared" si="15"/>
        <v>26520</v>
      </c>
      <c r="FE77" s="248">
        <f t="shared" si="15"/>
        <v>0</v>
      </c>
      <c r="FF77" s="248">
        <f t="shared" si="15"/>
        <v>0</v>
      </c>
      <c r="FG77" s="248">
        <f t="shared" si="15"/>
        <v>0</v>
      </c>
      <c r="FH77" s="248">
        <f t="shared" si="15"/>
        <v>0</v>
      </c>
      <c r="FI77" s="248">
        <f t="shared" si="15"/>
        <v>0</v>
      </c>
      <c r="FJ77" s="248">
        <f t="shared" si="15"/>
        <v>718320.16999999993</v>
      </c>
      <c r="FK77" s="248">
        <f t="shared" si="15"/>
        <v>0</v>
      </c>
      <c r="FL77" s="248">
        <f t="shared" si="15"/>
        <v>0</v>
      </c>
      <c r="FM77" s="248">
        <f t="shared" si="15"/>
        <v>0</v>
      </c>
      <c r="FN77" s="248">
        <f t="shared" si="15"/>
        <v>381424.28</v>
      </c>
      <c r="FO77" s="248">
        <f t="shared" si="15"/>
        <v>0</v>
      </c>
      <c r="FP77" s="248">
        <f t="shared" si="15"/>
        <v>0</v>
      </c>
      <c r="FQ77" s="248">
        <f t="shared" si="15"/>
        <v>10580</v>
      </c>
      <c r="FR77" s="248">
        <f t="shared" si="15"/>
        <v>0</v>
      </c>
      <c r="FS77" s="248">
        <f t="shared" si="15"/>
        <v>31246.45</v>
      </c>
      <c r="FT77" s="248">
        <f t="shared" si="15"/>
        <v>1505388.1700000002</v>
      </c>
      <c r="FU77" s="248">
        <f t="shared" si="15"/>
        <v>0</v>
      </c>
      <c r="FV77" s="248">
        <f t="shared" si="15"/>
        <v>1570</v>
      </c>
      <c r="FW77" s="248">
        <f t="shared" si="15"/>
        <v>53954.239999999998</v>
      </c>
      <c r="FX77" s="248">
        <f t="shared" si="15"/>
        <v>0</v>
      </c>
      <c r="FY77" s="248">
        <f t="shared" si="15"/>
        <v>4853</v>
      </c>
      <c r="FZ77" s="248">
        <f t="shared" si="15"/>
        <v>79875</v>
      </c>
      <c r="GA77" s="248">
        <f t="shared" si="15"/>
        <v>0</v>
      </c>
      <c r="GB77" s="248">
        <f t="shared" si="15"/>
        <v>0</v>
      </c>
      <c r="GC77" s="248">
        <f t="shared" si="15"/>
        <v>0</v>
      </c>
      <c r="GD77" s="248">
        <f t="shared" si="15"/>
        <v>0</v>
      </c>
      <c r="GE77" s="248">
        <f t="shared" si="15"/>
        <v>0</v>
      </c>
      <c r="GF77" s="248">
        <f t="shared" si="15"/>
        <v>0</v>
      </c>
      <c r="GG77" s="248">
        <f t="shared" si="15"/>
        <v>0</v>
      </c>
      <c r="GH77" s="248">
        <f t="shared" si="15"/>
        <v>101321.02</v>
      </c>
      <c r="GI77" s="248">
        <f t="shared" si="15"/>
        <v>0</v>
      </c>
      <c r="GJ77" s="248">
        <f t="shared" si="15"/>
        <v>244143.6</v>
      </c>
      <c r="GK77" s="248">
        <f t="shared" si="15"/>
        <v>0</v>
      </c>
      <c r="GL77" s="248">
        <f t="shared" ref="GL77:IW77" si="16">GL60+GL76</f>
        <v>18744.98</v>
      </c>
      <c r="GM77" s="248">
        <f t="shared" si="16"/>
        <v>0</v>
      </c>
      <c r="GN77" s="248">
        <f t="shared" si="16"/>
        <v>0</v>
      </c>
      <c r="GO77" s="248">
        <f t="shared" si="16"/>
        <v>0</v>
      </c>
      <c r="GP77" s="248">
        <f t="shared" si="16"/>
        <v>0</v>
      </c>
      <c r="GQ77" s="248">
        <f t="shared" si="16"/>
        <v>20660</v>
      </c>
      <c r="GR77" s="248">
        <f t="shared" si="16"/>
        <v>101483.2</v>
      </c>
      <c r="GS77" s="248">
        <f t="shared" si="16"/>
        <v>0</v>
      </c>
      <c r="GT77" s="248">
        <f t="shared" si="16"/>
        <v>17186.46</v>
      </c>
      <c r="GU77" s="248">
        <f t="shared" si="16"/>
        <v>0</v>
      </c>
      <c r="GV77" s="248">
        <f t="shared" si="16"/>
        <v>0</v>
      </c>
      <c r="GW77" s="248">
        <f t="shared" si="16"/>
        <v>0</v>
      </c>
      <c r="GX77" s="248">
        <f t="shared" si="16"/>
        <v>0</v>
      </c>
      <c r="GY77" s="248">
        <f t="shared" si="16"/>
        <v>0</v>
      </c>
      <c r="GZ77" s="248">
        <f t="shared" si="16"/>
        <v>0</v>
      </c>
      <c r="HA77" s="248">
        <f t="shared" si="16"/>
        <v>0</v>
      </c>
      <c r="HB77" s="248">
        <f t="shared" si="16"/>
        <v>0</v>
      </c>
      <c r="HC77" s="248">
        <f t="shared" si="16"/>
        <v>0</v>
      </c>
      <c r="HD77" s="248">
        <f t="shared" si="16"/>
        <v>0</v>
      </c>
      <c r="HE77" s="248">
        <f t="shared" si="16"/>
        <v>0</v>
      </c>
      <c r="HF77" s="248">
        <f t="shared" si="16"/>
        <v>260500</v>
      </c>
      <c r="HG77" s="248">
        <f t="shared" si="16"/>
        <v>0</v>
      </c>
      <c r="HH77" s="248">
        <f t="shared" si="16"/>
        <v>26388</v>
      </c>
      <c r="HI77" s="248">
        <f t="shared" si="16"/>
        <v>19470</v>
      </c>
      <c r="HJ77" s="248">
        <f t="shared" si="16"/>
        <v>0</v>
      </c>
      <c r="HK77" s="248">
        <f t="shared" si="16"/>
        <v>0</v>
      </c>
      <c r="HL77" s="248">
        <f t="shared" si="16"/>
        <v>0</v>
      </c>
      <c r="HM77" s="248">
        <f t="shared" si="16"/>
        <v>0</v>
      </c>
      <c r="HN77" s="248">
        <f t="shared" si="16"/>
        <v>0</v>
      </c>
      <c r="HO77" s="248">
        <f t="shared" si="16"/>
        <v>0</v>
      </c>
      <c r="HP77" s="248">
        <f t="shared" si="16"/>
        <v>0</v>
      </c>
      <c r="HQ77" s="248">
        <f t="shared" si="16"/>
        <v>0</v>
      </c>
      <c r="HR77" s="248">
        <f t="shared" si="16"/>
        <v>0</v>
      </c>
      <c r="HS77" s="248">
        <f t="shared" si="16"/>
        <v>0</v>
      </c>
      <c r="HT77" s="248">
        <f t="shared" si="16"/>
        <v>0</v>
      </c>
      <c r="HU77" s="248">
        <f t="shared" si="16"/>
        <v>0</v>
      </c>
      <c r="HV77" s="248">
        <f t="shared" si="16"/>
        <v>0</v>
      </c>
      <c r="HW77" s="248">
        <f t="shared" si="16"/>
        <v>0</v>
      </c>
      <c r="HX77" s="248">
        <f t="shared" si="16"/>
        <v>0</v>
      </c>
      <c r="HY77" s="248">
        <f t="shared" si="16"/>
        <v>0</v>
      </c>
      <c r="HZ77" s="248">
        <f t="shared" si="16"/>
        <v>0</v>
      </c>
      <c r="IA77" s="248">
        <f t="shared" si="16"/>
        <v>0</v>
      </c>
      <c r="IB77" s="248">
        <f t="shared" si="16"/>
        <v>0</v>
      </c>
      <c r="IC77" s="248">
        <f t="shared" si="16"/>
        <v>0</v>
      </c>
      <c r="ID77" s="248">
        <f t="shared" si="16"/>
        <v>0</v>
      </c>
      <c r="IE77" s="248">
        <f t="shared" si="16"/>
        <v>0</v>
      </c>
      <c r="IF77" s="248">
        <f t="shared" si="16"/>
        <v>0</v>
      </c>
      <c r="IG77" s="248">
        <f t="shared" si="16"/>
        <v>0</v>
      </c>
      <c r="IH77" s="248">
        <f t="shared" si="16"/>
        <v>0</v>
      </c>
      <c r="II77" s="248">
        <f t="shared" si="16"/>
        <v>0</v>
      </c>
      <c r="IJ77" s="248">
        <f t="shared" si="16"/>
        <v>0</v>
      </c>
      <c r="IK77" s="248">
        <f t="shared" si="16"/>
        <v>0</v>
      </c>
      <c r="IL77" s="248">
        <f t="shared" si="16"/>
        <v>0</v>
      </c>
      <c r="IM77" s="248">
        <f t="shared" si="16"/>
        <v>0</v>
      </c>
      <c r="IN77" s="248">
        <f t="shared" si="16"/>
        <v>0</v>
      </c>
      <c r="IO77" s="248">
        <f t="shared" si="16"/>
        <v>0</v>
      </c>
      <c r="IP77" s="248">
        <f t="shared" si="16"/>
        <v>0</v>
      </c>
      <c r="IQ77" s="248">
        <f t="shared" si="16"/>
        <v>0</v>
      </c>
      <c r="IR77" s="248">
        <f t="shared" si="16"/>
        <v>0</v>
      </c>
      <c r="IS77" s="248">
        <f t="shared" si="16"/>
        <v>0</v>
      </c>
      <c r="IT77" s="248">
        <f t="shared" si="16"/>
        <v>0</v>
      </c>
      <c r="IU77" s="248">
        <f t="shared" si="16"/>
        <v>0</v>
      </c>
      <c r="IV77" s="248">
        <f t="shared" si="16"/>
        <v>0</v>
      </c>
      <c r="IW77" s="248">
        <f t="shared" si="16"/>
        <v>0</v>
      </c>
      <c r="IX77" s="248">
        <f t="shared" ref="IX77:JH77" si="17">IX60+IX76</f>
        <v>0</v>
      </c>
      <c r="IY77" s="248">
        <f t="shared" si="17"/>
        <v>0</v>
      </c>
      <c r="IZ77" s="248">
        <f t="shared" si="17"/>
        <v>0</v>
      </c>
      <c r="JA77" s="248">
        <f t="shared" si="17"/>
        <v>0</v>
      </c>
      <c r="JB77" s="248">
        <f t="shared" si="17"/>
        <v>0</v>
      </c>
      <c r="JC77" s="248">
        <f t="shared" si="17"/>
        <v>0</v>
      </c>
      <c r="JD77" s="248">
        <f t="shared" si="17"/>
        <v>0</v>
      </c>
      <c r="JE77" s="248">
        <f t="shared" si="17"/>
        <v>0</v>
      </c>
      <c r="JF77" s="248">
        <f t="shared" si="17"/>
        <v>0</v>
      </c>
      <c r="JG77" s="248">
        <f t="shared" si="17"/>
        <v>0</v>
      </c>
      <c r="JH77" s="248">
        <f t="shared" si="17"/>
        <v>0</v>
      </c>
      <c r="JI77" s="248">
        <f t="shared" ref="JI77" si="18">JI60+JI76</f>
        <v>5760702.0300000003</v>
      </c>
      <c r="JJ77" s="2"/>
      <c r="JK77" s="2"/>
    </row>
  </sheetData>
  <mergeCells count="1">
    <mergeCell ref="A1:JH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D58"/>
  <sheetViews>
    <sheetView topLeftCell="AJ1" workbookViewId="0">
      <selection activeCell="AN9" sqref="AN9"/>
    </sheetView>
  </sheetViews>
  <sheetFormatPr baseColWidth="10" defaultRowHeight="15" x14ac:dyDescent="0.25"/>
  <cols>
    <col min="43" max="43" width="15.5703125" bestFit="1" customWidth="1"/>
    <col min="914" max="914" width="11.42578125" style="1"/>
  </cols>
  <sheetData>
    <row r="1" spans="1:43" ht="23.25" x14ac:dyDescent="0.35">
      <c r="A1" s="436" t="s">
        <v>172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</row>
    <row r="2" spans="1:43" ht="18.75" x14ac:dyDescent="0.3">
      <c r="A2" s="247">
        <v>211101</v>
      </c>
      <c r="B2" s="247">
        <v>211102</v>
      </c>
      <c r="C2" s="247">
        <v>211103</v>
      </c>
      <c r="D2" s="247">
        <v>211104</v>
      </c>
      <c r="E2" s="247">
        <v>211105</v>
      </c>
      <c r="F2" s="247">
        <v>211106</v>
      </c>
      <c r="G2" s="247">
        <v>211203</v>
      </c>
      <c r="H2" s="247">
        <v>211205</v>
      </c>
      <c r="I2" s="247">
        <v>211206</v>
      </c>
      <c r="J2" s="247">
        <v>211208</v>
      </c>
      <c r="K2" s="247">
        <v>211209</v>
      </c>
      <c r="L2" s="247">
        <v>211211</v>
      </c>
      <c r="M2" s="247">
        <v>211301</v>
      </c>
      <c r="N2" s="247">
        <v>211401</v>
      </c>
      <c r="O2" s="247">
        <v>211501</v>
      </c>
      <c r="P2" s="247">
        <v>211502</v>
      </c>
      <c r="Q2" s="247">
        <v>211503</v>
      </c>
      <c r="R2" s="247">
        <v>211504</v>
      </c>
      <c r="S2" s="247">
        <v>212101</v>
      </c>
      <c r="T2" s="247">
        <v>212201</v>
      </c>
      <c r="U2" s="247">
        <v>212203</v>
      </c>
      <c r="V2" s="247">
        <v>212204</v>
      </c>
      <c r="W2" s="247">
        <v>212205</v>
      </c>
      <c r="X2" s="247">
        <v>212206</v>
      </c>
      <c r="Y2" s="247">
        <v>212207</v>
      </c>
      <c r="Z2" s="247">
        <v>212208</v>
      </c>
      <c r="AA2" s="247">
        <v>212209</v>
      </c>
      <c r="AB2" s="247">
        <v>212210</v>
      </c>
      <c r="AC2" s="247">
        <v>213101</v>
      </c>
      <c r="AD2" s="247">
        <v>213102</v>
      </c>
      <c r="AE2" s="247">
        <v>213201</v>
      </c>
      <c r="AF2" s="247">
        <v>213202</v>
      </c>
      <c r="AG2" s="247">
        <v>214101</v>
      </c>
      <c r="AH2" s="247">
        <v>214201</v>
      </c>
      <c r="AI2" s="247">
        <v>214202</v>
      </c>
      <c r="AJ2" s="247">
        <v>214203</v>
      </c>
      <c r="AK2" s="247">
        <v>215101</v>
      </c>
      <c r="AL2" s="247">
        <v>215201</v>
      </c>
      <c r="AM2" s="247">
        <v>215301</v>
      </c>
      <c r="AN2" s="247">
        <v>215401</v>
      </c>
      <c r="AO2" s="249" t="s">
        <v>0</v>
      </c>
      <c r="AP2" s="2"/>
      <c r="AQ2" s="2"/>
    </row>
    <row r="3" spans="1:43" x14ac:dyDescent="0.25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48">
        <f>SUM(A3:AN3)</f>
        <v>0</v>
      </c>
      <c r="AP3" s="2"/>
      <c r="AQ3" s="2"/>
    </row>
    <row r="4" spans="1:43" x14ac:dyDescent="0.25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48">
        <f t="shared" ref="AO4:AO57" si="0">SUM(A4:AN4)</f>
        <v>0</v>
      </c>
      <c r="AP4" s="2"/>
      <c r="AQ4" s="2"/>
    </row>
    <row r="5" spans="1:43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48">
        <f t="shared" si="0"/>
        <v>0</v>
      </c>
      <c r="AP5" s="2"/>
      <c r="AQ5" s="2"/>
    </row>
    <row r="6" spans="1:43" x14ac:dyDescent="0.25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48">
        <f t="shared" si="0"/>
        <v>0</v>
      </c>
      <c r="AP6" s="2"/>
      <c r="AQ6" s="2"/>
    </row>
    <row r="7" spans="1:43" x14ac:dyDescent="0.25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48">
        <f t="shared" si="0"/>
        <v>0</v>
      </c>
      <c r="AP7" s="2"/>
      <c r="AQ7" s="2"/>
    </row>
    <row r="8" spans="1:43" x14ac:dyDescent="0.25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48">
        <f t="shared" si="0"/>
        <v>0</v>
      </c>
      <c r="AP8" s="2"/>
      <c r="AQ8" s="2"/>
    </row>
    <row r="9" spans="1:43" x14ac:dyDescent="0.25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48">
        <f t="shared" si="0"/>
        <v>0</v>
      </c>
      <c r="AP9" s="2"/>
      <c r="AQ9" s="2"/>
    </row>
    <row r="10" spans="1:43" x14ac:dyDescent="0.25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48">
        <f t="shared" si="0"/>
        <v>0</v>
      </c>
      <c r="AP10" s="2"/>
      <c r="AQ10" s="2"/>
    </row>
    <row r="11" spans="1:43" x14ac:dyDescent="0.25">
      <c r="A11" s="281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48">
        <f t="shared" si="0"/>
        <v>0</v>
      </c>
      <c r="AP11" s="2"/>
      <c r="AQ11" s="2"/>
    </row>
    <row r="12" spans="1:43" x14ac:dyDescent="0.25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48">
        <f t="shared" si="0"/>
        <v>0</v>
      </c>
      <c r="AP12" s="2"/>
      <c r="AQ12" s="2"/>
    </row>
    <row r="13" spans="1:43" x14ac:dyDescent="0.25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48">
        <f t="shared" si="0"/>
        <v>0</v>
      </c>
      <c r="AP13" s="2"/>
      <c r="AQ13" s="2"/>
    </row>
    <row r="14" spans="1:43" x14ac:dyDescent="0.25">
      <c r="A14" s="281"/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48">
        <f t="shared" si="0"/>
        <v>0</v>
      </c>
      <c r="AP14" s="2"/>
      <c r="AQ14" s="2"/>
    </row>
    <row r="15" spans="1:43" x14ac:dyDescent="0.25">
      <c r="A15" s="281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48">
        <f t="shared" si="0"/>
        <v>0</v>
      </c>
      <c r="AP15" s="2"/>
      <c r="AQ15" s="2"/>
    </row>
    <row r="16" spans="1:43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48">
        <f t="shared" si="0"/>
        <v>0</v>
      </c>
      <c r="AP16" s="2"/>
      <c r="AQ16" s="2"/>
    </row>
    <row r="17" spans="1:43" x14ac:dyDescent="0.25">
      <c r="A17" s="281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48">
        <f t="shared" si="0"/>
        <v>0</v>
      </c>
      <c r="AP17" s="2"/>
      <c r="AQ17" s="2"/>
    </row>
    <row r="18" spans="1:43" x14ac:dyDescent="0.25">
      <c r="A18" s="281"/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48">
        <f t="shared" si="0"/>
        <v>0</v>
      </c>
      <c r="AP18" s="2"/>
      <c r="AQ18" s="2"/>
    </row>
    <row r="19" spans="1:43" x14ac:dyDescent="0.25">
      <c r="A19" s="281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48">
        <f t="shared" si="0"/>
        <v>0</v>
      </c>
      <c r="AP19" s="2"/>
      <c r="AQ19" s="2"/>
    </row>
    <row r="20" spans="1:43" x14ac:dyDescent="0.25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48">
        <f t="shared" si="0"/>
        <v>0</v>
      </c>
      <c r="AP20" s="2"/>
      <c r="AQ20" s="2"/>
    </row>
    <row r="21" spans="1:43" x14ac:dyDescent="0.25">
      <c r="A21" s="281"/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48">
        <f t="shared" si="0"/>
        <v>0</v>
      </c>
      <c r="AP21" s="2"/>
      <c r="AQ21" s="2"/>
    </row>
    <row r="22" spans="1:43" x14ac:dyDescent="0.25">
      <c r="A22" s="281"/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48">
        <f t="shared" si="0"/>
        <v>0</v>
      </c>
      <c r="AP22" s="2"/>
      <c r="AQ22" s="2"/>
    </row>
    <row r="23" spans="1:43" x14ac:dyDescent="0.25">
      <c r="A23" s="281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48">
        <f t="shared" si="0"/>
        <v>0</v>
      </c>
      <c r="AP23" s="2"/>
      <c r="AQ23" s="2"/>
    </row>
    <row r="24" spans="1:43" x14ac:dyDescent="0.25">
      <c r="A24" s="281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48">
        <f t="shared" si="0"/>
        <v>0</v>
      </c>
      <c r="AP24" s="2"/>
      <c r="AQ24" s="2"/>
    </row>
    <row r="25" spans="1:43" x14ac:dyDescent="0.25">
      <c r="A25" s="281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48">
        <f t="shared" si="0"/>
        <v>0</v>
      </c>
      <c r="AP25" s="2"/>
      <c r="AQ25" s="2"/>
    </row>
    <row r="26" spans="1:43" x14ac:dyDescent="0.25">
      <c r="A26" s="281"/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48">
        <f t="shared" si="0"/>
        <v>0</v>
      </c>
      <c r="AP26" s="2"/>
      <c r="AQ26" s="2"/>
    </row>
    <row r="27" spans="1:43" x14ac:dyDescent="0.25">
      <c r="A27" s="281"/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48">
        <f t="shared" si="0"/>
        <v>0</v>
      </c>
      <c r="AP27" s="2"/>
      <c r="AQ27" s="2"/>
    </row>
    <row r="28" spans="1:43" x14ac:dyDescent="0.25">
      <c r="A28" s="281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48">
        <f t="shared" si="0"/>
        <v>0</v>
      </c>
      <c r="AP28" s="2"/>
      <c r="AQ28" s="2"/>
    </row>
    <row r="29" spans="1:43" x14ac:dyDescent="0.25">
      <c r="A29" s="281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48">
        <f t="shared" si="0"/>
        <v>0</v>
      </c>
      <c r="AP29" s="2"/>
      <c r="AQ29" s="2"/>
    </row>
    <row r="30" spans="1:43" x14ac:dyDescent="0.25">
      <c r="A30" s="281"/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48">
        <f t="shared" si="0"/>
        <v>0</v>
      </c>
      <c r="AP30" s="2"/>
      <c r="AQ30" s="2"/>
    </row>
    <row r="31" spans="1:43" x14ac:dyDescent="0.25">
      <c r="A31" s="281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48">
        <f t="shared" si="0"/>
        <v>0</v>
      </c>
      <c r="AP31" s="2"/>
      <c r="AQ31" s="2"/>
    </row>
    <row r="32" spans="1:43" x14ac:dyDescent="0.25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48">
        <f t="shared" si="0"/>
        <v>0</v>
      </c>
      <c r="AP32" s="2"/>
      <c r="AQ32" s="2"/>
    </row>
    <row r="33" spans="1:43" x14ac:dyDescent="0.25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48">
        <f t="shared" si="0"/>
        <v>0</v>
      </c>
      <c r="AP33" s="2"/>
      <c r="AQ33" s="2"/>
    </row>
    <row r="34" spans="1:43" x14ac:dyDescent="0.25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48">
        <f t="shared" si="0"/>
        <v>0</v>
      </c>
      <c r="AP34" s="2"/>
      <c r="AQ34" s="2"/>
    </row>
    <row r="35" spans="1:43" x14ac:dyDescent="0.25">
      <c r="A35" s="281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48">
        <f t="shared" si="0"/>
        <v>0</v>
      </c>
      <c r="AP35" s="2"/>
      <c r="AQ35" s="2"/>
    </row>
    <row r="36" spans="1:43" x14ac:dyDescent="0.25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48">
        <f t="shared" si="0"/>
        <v>0</v>
      </c>
      <c r="AP36" s="2"/>
      <c r="AQ36" s="2"/>
    </row>
    <row r="37" spans="1:43" x14ac:dyDescent="0.25">
      <c r="A37" s="281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48">
        <f t="shared" si="0"/>
        <v>0</v>
      </c>
      <c r="AP37" s="2"/>
      <c r="AQ37" s="2"/>
    </row>
    <row r="38" spans="1:43" x14ac:dyDescent="0.25">
      <c r="A38" s="281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48">
        <f t="shared" si="0"/>
        <v>0</v>
      </c>
      <c r="AP38" s="2"/>
      <c r="AQ38" s="2"/>
    </row>
    <row r="39" spans="1:43" x14ac:dyDescent="0.25">
      <c r="A39" s="281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48">
        <f t="shared" si="0"/>
        <v>0</v>
      </c>
      <c r="AP39" s="2"/>
      <c r="AQ39" s="2"/>
    </row>
    <row r="40" spans="1:43" x14ac:dyDescent="0.25">
      <c r="A40" s="281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48">
        <f t="shared" si="0"/>
        <v>0</v>
      </c>
      <c r="AP40" s="2"/>
      <c r="AQ40" s="2"/>
    </row>
    <row r="41" spans="1:43" x14ac:dyDescent="0.25">
      <c r="A41" s="281"/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48">
        <f t="shared" si="0"/>
        <v>0</v>
      </c>
      <c r="AP41" s="2"/>
      <c r="AQ41" s="2"/>
    </row>
    <row r="42" spans="1:43" x14ac:dyDescent="0.25">
      <c r="A42" s="281"/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48">
        <f t="shared" si="0"/>
        <v>0</v>
      </c>
      <c r="AP42" s="2"/>
      <c r="AQ42" s="2"/>
    </row>
    <row r="43" spans="1:43" x14ac:dyDescent="0.25">
      <c r="A43" s="281"/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48">
        <f t="shared" si="0"/>
        <v>0</v>
      </c>
      <c r="AP43" s="2"/>
      <c r="AQ43" s="2"/>
    </row>
    <row r="44" spans="1:43" x14ac:dyDescent="0.25">
      <c r="A44" s="281"/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48">
        <f t="shared" si="0"/>
        <v>0</v>
      </c>
      <c r="AP44" s="2"/>
      <c r="AQ44" s="2"/>
    </row>
    <row r="45" spans="1:43" x14ac:dyDescent="0.25">
      <c r="A45" s="281"/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48">
        <f t="shared" si="0"/>
        <v>0</v>
      </c>
      <c r="AP45" s="2"/>
      <c r="AQ45" s="2"/>
    </row>
    <row r="46" spans="1:43" x14ac:dyDescent="0.25">
      <c r="A46" s="281"/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48">
        <f t="shared" si="0"/>
        <v>0</v>
      </c>
      <c r="AP46" s="2"/>
      <c r="AQ46" s="2"/>
    </row>
    <row r="47" spans="1:43" x14ac:dyDescent="0.25">
      <c r="A47" s="281"/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48">
        <f t="shared" si="0"/>
        <v>0</v>
      </c>
      <c r="AP47" s="2"/>
      <c r="AQ47" s="2"/>
    </row>
    <row r="48" spans="1:43" x14ac:dyDescent="0.25">
      <c r="A48" s="281"/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48">
        <f t="shared" si="0"/>
        <v>0</v>
      </c>
      <c r="AP48" s="2"/>
      <c r="AQ48" s="2"/>
    </row>
    <row r="49" spans="1:43" x14ac:dyDescent="0.25">
      <c r="A49" s="281"/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281"/>
      <c r="AO49" s="248">
        <f t="shared" si="0"/>
        <v>0</v>
      </c>
      <c r="AP49" s="2"/>
      <c r="AQ49" s="2"/>
    </row>
    <row r="50" spans="1:43" x14ac:dyDescent="0.25">
      <c r="A50" s="281"/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48">
        <f t="shared" si="0"/>
        <v>0</v>
      </c>
      <c r="AP50" s="2"/>
      <c r="AQ50" s="2"/>
    </row>
    <row r="51" spans="1:43" x14ac:dyDescent="0.25">
      <c r="A51" s="281"/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48">
        <f t="shared" si="0"/>
        <v>0</v>
      </c>
      <c r="AP51" s="2"/>
      <c r="AQ51" s="2"/>
    </row>
    <row r="52" spans="1:43" x14ac:dyDescent="0.25">
      <c r="A52" s="281"/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48">
        <f t="shared" si="0"/>
        <v>0</v>
      </c>
      <c r="AP52" s="2"/>
      <c r="AQ52" s="2"/>
    </row>
    <row r="53" spans="1:43" x14ac:dyDescent="0.25">
      <c r="A53" s="281"/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48">
        <f t="shared" si="0"/>
        <v>0</v>
      </c>
      <c r="AP53" s="2"/>
      <c r="AQ53" s="2"/>
    </row>
    <row r="54" spans="1:43" x14ac:dyDescent="0.25">
      <c r="A54" s="281"/>
      <c r="B54" s="281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48">
        <f t="shared" si="0"/>
        <v>0</v>
      </c>
      <c r="AP54" s="2"/>
      <c r="AQ54" s="2"/>
    </row>
    <row r="55" spans="1:43" x14ac:dyDescent="0.25">
      <c r="A55" s="281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48">
        <f t="shared" si="0"/>
        <v>0</v>
      </c>
      <c r="AP55" s="2"/>
      <c r="AQ55" s="2"/>
    </row>
    <row r="56" spans="1:43" x14ac:dyDescent="0.25">
      <c r="A56" s="281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48">
        <f t="shared" si="0"/>
        <v>0</v>
      </c>
      <c r="AP56" s="2"/>
      <c r="AQ56" s="2"/>
    </row>
    <row r="57" spans="1:43" x14ac:dyDescent="0.25">
      <c r="A57" s="281"/>
      <c r="B57" s="281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48">
        <f t="shared" si="0"/>
        <v>0</v>
      </c>
      <c r="AP57" s="2"/>
      <c r="AQ57" s="2"/>
    </row>
    <row r="58" spans="1:43" x14ac:dyDescent="0.25">
      <c r="A58" s="248">
        <f>SUM(A3:A57)</f>
        <v>0</v>
      </c>
      <c r="B58" s="248">
        <f t="shared" ref="B58:AN58" si="1">SUM(B3:B57)</f>
        <v>0</v>
      </c>
      <c r="C58" s="248">
        <f t="shared" si="1"/>
        <v>0</v>
      </c>
      <c r="D58" s="248">
        <f t="shared" si="1"/>
        <v>0</v>
      </c>
      <c r="E58" s="248">
        <f t="shared" si="1"/>
        <v>0</v>
      </c>
      <c r="F58" s="248">
        <f t="shared" si="1"/>
        <v>0</v>
      </c>
      <c r="G58" s="248">
        <f t="shared" si="1"/>
        <v>0</v>
      </c>
      <c r="H58" s="248">
        <f t="shared" si="1"/>
        <v>0</v>
      </c>
      <c r="I58" s="248">
        <f t="shared" si="1"/>
        <v>0</v>
      </c>
      <c r="J58" s="248">
        <f t="shared" si="1"/>
        <v>0</v>
      </c>
      <c r="K58" s="248">
        <f t="shared" si="1"/>
        <v>0</v>
      </c>
      <c r="L58" s="248">
        <f>SUM(L3:L57)</f>
        <v>0</v>
      </c>
      <c r="M58" s="248">
        <f t="shared" si="1"/>
        <v>0</v>
      </c>
      <c r="N58" s="248">
        <f t="shared" si="1"/>
        <v>0</v>
      </c>
      <c r="O58" s="248">
        <f t="shared" si="1"/>
        <v>0</v>
      </c>
      <c r="P58" s="248">
        <f t="shared" si="1"/>
        <v>0</v>
      </c>
      <c r="Q58" s="248">
        <f t="shared" si="1"/>
        <v>0</v>
      </c>
      <c r="R58" s="248">
        <f t="shared" si="1"/>
        <v>0</v>
      </c>
      <c r="S58" s="248">
        <f t="shared" si="1"/>
        <v>0</v>
      </c>
      <c r="T58" s="248">
        <f t="shared" si="1"/>
        <v>0</v>
      </c>
      <c r="U58" s="248">
        <f t="shared" si="1"/>
        <v>0</v>
      </c>
      <c r="V58" s="248">
        <f t="shared" si="1"/>
        <v>0</v>
      </c>
      <c r="W58" s="248">
        <f t="shared" si="1"/>
        <v>0</v>
      </c>
      <c r="X58" s="248">
        <f t="shared" si="1"/>
        <v>0</v>
      </c>
      <c r="Y58" s="248">
        <f t="shared" si="1"/>
        <v>0</v>
      </c>
      <c r="Z58" s="248">
        <f t="shared" si="1"/>
        <v>0</v>
      </c>
      <c r="AA58" s="248">
        <f t="shared" si="1"/>
        <v>0</v>
      </c>
      <c r="AB58" s="248">
        <f t="shared" si="1"/>
        <v>0</v>
      </c>
      <c r="AC58" s="248">
        <f t="shared" si="1"/>
        <v>0</v>
      </c>
      <c r="AD58" s="248">
        <f t="shared" si="1"/>
        <v>0</v>
      </c>
      <c r="AE58" s="248">
        <f t="shared" si="1"/>
        <v>0</v>
      </c>
      <c r="AF58" s="248">
        <f t="shared" si="1"/>
        <v>0</v>
      </c>
      <c r="AG58" s="248">
        <f t="shared" si="1"/>
        <v>0</v>
      </c>
      <c r="AH58" s="248">
        <f t="shared" si="1"/>
        <v>0</v>
      </c>
      <c r="AI58" s="248">
        <f t="shared" si="1"/>
        <v>0</v>
      </c>
      <c r="AJ58" s="248">
        <f t="shared" si="1"/>
        <v>0</v>
      </c>
      <c r="AK58" s="248">
        <f t="shared" si="1"/>
        <v>0</v>
      </c>
      <c r="AL58" s="248">
        <f t="shared" si="1"/>
        <v>0</v>
      </c>
      <c r="AM58" s="248">
        <f t="shared" si="1"/>
        <v>0</v>
      </c>
      <c r="AN58" s="248">
        <f t="shared" si="1"/>
        <v>0</v>
      </c>
      <c r="AO58" s="248">
        <f t="shared" ref="AO58" si="2">SUM(AO3:AO57)</f>
        <v>0</v>
      </c>
      <c r="AP58" s="2"/>
      <c r="AQ58" s="2">
        <v>0</v>
      </c>
    </row>
  </sheetData>
  <mergeCells count="1">
    <mergeCell ref="A1:AN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topLeftCell="A22" workbookViewId="0">
      <selection activeCell="G22" sqref="G22"/>
    </sheetView>
  </sheetViews>
  <sheetFormatPr baseColWidth="10" defaultRowHeight="12.75" x14ac:dyDescent="0.2"/>
  <cols>
    <col min="1" max="1" width="16.5703125" style="3" customWidth="1"/>
    <col min="2" max="2" width="67.42578125" style="3" customWidth="1"/>
    <col min="3" max="3" width="24.85546875" style="3" customWidth="1"/>
    <col min="4" max="4" width="12.7109375" style="3" customWidth="1"/>
    <col min="5" max="5" width="15.28515625" style="3" customWidth="1"/>
    <col min="6" max="6" width="16.42578125" style="3" customWidth="1"/>
    <col min="7" max="7" width="14.5703125" style="3" customWidth="1"/>
    <col min="8" max="8" width="80.42578125" style="3" customWidth="1"/>
    <col min="9" max="9" width="9.28515625" style="3" customWidth="1"/>
    <col min="10" max="10" width="62.85546875" style="3" customWidth="1"/>
    <col min="11" max="16384" width="11.42578125" style="3"/>
  </cols>
  <sheetData>
    <row r="1" spans="1:11" ht="33" x14ac:dyDescent="0.2">
      <c r="A1" s="396" t="s">
        <v>439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1" ht="15.75" x14ac:dyDescent="0.25">
      <c r="A2" s="397" t="str">
        <f>'CONS. FUENTES FINAN'!A6</f>
        <v>HOSPITAL INMACULADA CONCEPCION</v>
      </c>
      <c r="B2" s="397"/>
      <c r="C2" s="397"/>
      <c r="D2" s="397"/>
      <c r="E2" s="397"/>
      <c r="F2" s="397"/>
      <c r="G2" s="397"/>
      <c r="H2" s="397"/>
      <c r="I2" s="397"/>
      <c r="J2" s="397"/>
    </row>
    <row r="3" spans="1:11" ht="15.75" x14ac:dyDescent="0.25">
      <c r="A3" s="397" t="s">
        <v>622</v>
      </c>
      <c r="B3" s="397"/>
      <c r="C3" s="397"/>
      <c r="D3" s="397"/>
      <c r="E3" s="397"/>
      <c r="F3" s="397"/>
      <c r="G3" s="397"/>
      <c r="H3" s="397"/>
      <c r="I3" s="397"/>
      <c r="J3" s="397"/>
    </row>
    <row r="4" spans="1:11" ht="15.75" x14ac:dyDescent="0.25">
      <c r="A4" s="4"/>
      <c r="B4" s="237"/>
      <c r="C4" s="4"/>
      <c r="D4" s="4"/>
      <c r="E4" s="246"/>
      <c r="F4" s="246"/>
      <c r="G4" s="246"/>
      <c r="H4" s="4"/>
      <c r="I4" s="4"/>
      <c r="J4" s="4"/>
    </row>
    <row r="5" spans="1:11" ht="31.5" x14ac:dyDescent="0.25">
      <c r="A5" s="242" t="s">
        <v>486</v>
      </c>
      <c r="B5" s="242" t="s">
        <v>485</v>
      </c>
      <c r="C5" s="242" t="s">
        <v>484</v>
      </c>
      <c r="D5" s="245" t="s">
        <v>483</v>
      </c>
      <c r="E5" s="243" t="s">
        <v>482</v>
      </c>
      <c r="F5" s="244" t="s">
        <v>481</v>
      </c>
      <c r="G5" s="243" t="s">
        <v>480</v>
      </c>
      <c r="H5" s="242" t="s">
        <v>479</v>
      </c>
      <c r="I5" s="241" t="s">
        <v>478</v>
      </c>
      <c r="J5" s="240" t="s">
        <v>477</v>
      </c>
    </row>
    <row r="6" spans="1:11" ht="15" x14ac:dyDescent="0.2">
      <c r="A6" s="296" t="s">
        <v>624</v>
      </c>
      <c r="B6" s="236" t="s">
        <v>625</v>
      </c>
      <c r="C6" s="231">
        <v>39536667531</v>
      </c>
      <c r="D6" s="235">
        <v>45778</v>
      </c>
      <c r="E6" s="239">
        <v>106495</v>
      </c>
      <c r="F6" s="232">
        <v>4512.5</v>
      </c>
      <c r="G6" s="232">
        <f>E6-F6</f>
        <v>101982.5</v>
      </c>
      <c r="H6" s="87" t="s">
        <v>626</v>
      </c>
      <c r="I6" s="231">
        <v>5</v>
      </c>
      <c r="J6" s="238" t="s">
        <v>627</v>
      </c>
      <c r="K6" s="237"/>
    </row>
    <row r="7" spans="1:11" ht="15" x14ac:dyDescent="0.2">
      <c r="A7" s="296" t="s">
        <v>628</v>
      </c>
      <c r="B7" s="236" t="s">
        <v>629</v>
      </c>
      <c r="C7" s="231">
        <v>39541006350</v>
      </c>
      <c r="D7" s="235">
        <v>45778</v>
      </c>
      <c r="E7" s="239">
        <v>14400</v>
      </c>
      <c r="F7" s="232">
        <v>1440</v>
      </c>
      <c r="G7" s="320">
        <f t="shared" ref="G7:G44" si="0">E7-F7</f>
        <v>12960</v>
      </c>
      <c r="H7" s="87" t="s">
        <v>630</v>
      </c>
      <c r="I7" s="231">
        <v>5</v>
      </c>
      <c r="J7" s="238" t="s">
        <v>631</v>
      </c>
      <c r="K7" s="237"/>
    </row>
    <row r="8" spans="1:11" ht="15" customHeight="1" x14ac:dyDescent="0.2">
      <c r="A8" s="296" t="s">
        <v>632</v>
      </c>
      <c r="B8" s="236" t="s">
        <v>633</v>
      </c>
      <c r="C8" s="231">
        <v>39547610312</v>
      </c>
      <c r="D8" s="235">
        <v>45779</v>
      </c>
      <c r="E8" s="239">
        <v>177478.9</v>
      </c>
      <c r="F8" s="232">
        <v>8182.16</v>
      </c>
      <c r="G8" s="320">
        <f t="shared" si="0"/>
        <v>169296.74</v>
      </c>
      <c r="H8" s="87" t="s">
        <v>618</v>
      </c>
      <c r="I8" s="231">
        <v>5</v>
      </c>
      <c r="J8" s="238" t="s">
        <v>634</v>
      </c>
      <c r="K8" s="237"/>
    </row>
    <row r="9" spans="1:11" ht="15" customHeight="1" x14ac:dyDescent="0.2">
      <c r="A9" s="296" t="s">
        <v>617</v>
      </c>
      <c r="B9" s="236" t="s">
        <v>635</v>
      </c>
      <c r="C9" s="231">
        <v>39547632109</v>
      </c>
      <c r="D9" s="235">
        <v>45779</v>
      </c>
      <c r="E9" s="239">
        <v>262587.64</v>
      </c>
      <c r="F9" s="232">
        <v>12887.56</v>
      </c>
      <c r="G9" s="320">
        <f t="shared" si="0"/>
        <v>249700.08000000002</v>
      </c>
      <c r="H9" s="87" t="s">
        <v>636</v>
      </c>
      <c r="I9" s="231">
        <v>5</v>
      </c>
      <c r="J9" s="238" t="s">
        <v>637</v>
      </c>
      <c r="K9" s="237"/>
    </row>
    <row r="10" spans="1:11" ht="15" customHeight="1" x14ac:dyDescent="0.2">
      <c r="A10" s="296" t="s">
        <v>619</v>
      </c>
      <c r="B10" s="236" t="s">
        <v>620</v>
      </c>
      <c r="C10" s="231">
        <v>39547648138</v>
      </c>
      <c r="D10" s="235">
        <v>45779</v>
      </c>
      <c r="E10" s="239">
        <v>300000</v>
      </c>
      <c r="F10" s="232">
        <v>15000</v>
      </c>
      <c r="G10" s="320">
        <f t="shared" si="0"/>
        <v>285000</v>
      </c>
      <c r="H10" s="87" t="s">
        <v>638</v>
      </c>
      <c r="I10" s="231">
        <v>5</v>
      </c>
      <c r="J10" s="238" t="s">
        <v>639</v>
      </c>
      <c r="K10" s="237"/>
    </row>
    <row r="11" spans="1:11" ht="15" customHeight="1" x14ac:dyDescent="0.2">
      <c r="A11" s="296" t="s">
        <v>640</v>
      </c>
      <c r="B11" s="236" t="s">
        <v>641</v>
      </c>
      <c r="C11" s="231">
        <v>39547662254</v>
      </c>
      <c r="D11" s="235">
        <v>45779</v>
      </c>
      <c r="E11" s="239">
        <v>28520</v>
      </c>
      <c r="F11" s="232"/>
      <c r="G11" s="320">
        <f t="shared" si="0"/>
        <v>28520</v>
      </c>
      <c r="H11" s="87" t="s">
        <v>642</v>
      </c>
      <c r="I11" s="231">
        <v>5</v>
      </c>
      <c r="J11" s="238" t="s">
        <v>643</v>
      </c>
      <c r="K11" s="237"/>
    </row>
    <row r="12" spans="1:11" ht="15" customHeight="1" x14ac:dyDescent="0.2">
      <c r="A12" s="296" t="s">
        <v>644</v>
      </c>
      <c r="B12" s="236" t="s">
        <v>645</v>
      </c>
      <c r="C12" s="231">
        <v>39549797550</v>
      </c>
      <c r="D12" s="235">
        <v>45779</v>
      </c>
      <c r="E12" s="239">
        <v>360160</v>
      </c>
      <c r="F12" s="232">
        <v>15261.02</v>
      </c>
      <c r="G12" s="320">
        <f t="shared" si="0"/>
        <v>344898.98</v>
      </c>
      <c r="H12" s="87" t="s">
        <v>646</v>
      </c>
      <c r="I12" s="231">
        <v>5</v>
      </c>
      <c r="J12" s="238" t="s">
        <v>647</v>
      </c>
      <c r="K12" s="237"/>
    </row>
    <row r="13" spans="1:11" ht="15" customHeight="1" x14ac:dyDescent="0.2">
      <c r="A13" s="296" t="s">
        <v>648</v>
      </c>
      <c r="B13" s="236" t="s">
        <v>649</v>
      </c>
      <c r="C13" s="231">
        <v>39554744954</v>
      </c>
      <c r="D13" s="235">
        <v>45779</v>
      </c>
      <c r="E13" s="239">
        <v>101875</v>
      </c>
      <c r="F13" s="232">
        <v>4316.74</v>
      </c>
      <c r="G13" s="320">
        <f t="shared" si="0"/>
        <v>97558.26</v>
      </c>
      <c r="H13" s="87" t="s">
        <v>650</v>
      </c>
      <c r="I13" s="231">
        <v>5</v>
      </c>
      <c r="J13" s="238" t="s">
        <v>651</v>
      </c>
      <c r="K13" s="237"/>
    </row>
    <row r="14" spans="1:11" ht="14.25" customHeight="1" x14ac:dyDescent="0.2">
      <c r="A14" s="296" t="s">
        <v>652</v>
      </c>
      <c r="B14" s="236" t="s">
        <v>653</v>
      </c>
      <c r="C14" s="231">
        <v>39574892337</v>
      </c>
      <c r="D14" s="235">
        <v>45783</v>
      </c>
      <c r="E14" s="239">
        <v>12000</v>
      </c>
      <c r="F14" s="232">
        <v>600</v>
      </c>
      <c r="G14" s="320">
        <f t="shared" si="0"/>
        <v>11400</v>
      </c>
      <c r="H14" s="87" t="s">
        <v>654</v>
      </c>
      <c r="I14" s="231">
        <v>5</v>
      </c>
      <c r="J14" s="238" t="s">
        <v>655</v>
      </c>
      <c r="K14" s="237"/>
    </row>
    <row r="15" spans="1:11" ht="15" customHeight="1" x14ac:dyDescent="0.2">
      <c r="A15" s="296" t="s">
        <v>656</v>
      </c>
      <c r="B15" s="236" t="s">
        <v>657</v>
      </c>
      <c r="C15" s="231">
        <v>39574917556</v>
      </c>
      <c r="D15" s="235">
        <v>45783</v>
      </c>
      <c r="E15" s="239">
        <v>149000</v>
      </c>
      <c r="F15" s="232">
        <v>7450</v>
      </c>
      <c r="G15" s="320">
        <f t="shared" si="0"/>
        <v>141550</v>
      </c>
      <c r="H15" s="302" t="s">
        <v>671</v>
      </c>
      <c r="I15" s="231">
        <v>5</v>
      </c>
      <c r="J15" s="238" t="s">
        <v>658</v>
      </c>
      <c r="K15" s="237"/>
    </row>
    <row r="16" spans="1:11" ht="31.5" customHeight="1" x14ac:dyDescent="0.2">
      <c r="A16" s="296" t="s">
        <v>659</v>
      </c>
      <c r="B16" s="236" t="s">
        <v>660</v>
      </c>
      <c r="C16" s="231">
        <v>39582118587</v>
      </c>
      <c r="D16" s="235">
        <v>45784</v>
      </c>
      <c r="E16" s="239">
        <v>349781.63</v>
      </c>
      <c r="F16" s="232">
        <v>14821.25</v>
      </c>
      <c r="G16" s="320">
        <f t="shared" si="0"/>
        <v>334960.38</v>
      </c>
      <c r="H16" s="87" t="s">
        <v>621</v>
      </c>
      <c r="I16" s="231">
        <v>5</v>
      </c>
      <c r="J16" s="238" t="s">
        <v>661</v>
      </c>
      <c r="K16" s="237"/>
    </row>
    <row r="17" spans="1:11" ht="15" customHeight="1" x14ac:dyDescent="0.2">
      <c r="A17" s="296" t="s">
        <v>662</v>
      </c>
      <c r="B17" s="236" t="s">
        <v>663</v>
      </c>
      <c r="C17" s="231">
        <v>39582191244</v>
      </c>
      <c r="D17" s="235">
        <v>45784</v>
      </c>
      <c r="E17" s="239">
        <v>80004</v>
      </c>
      <c r="F17" s="232">
        <v>3390</v>
      </c>
      <c r="G17" s="320">
        <f t="shared" si="0"/>
        <v>76614</v>
      </c>
      <c r="H17" s="87" t="s">
        <v>664</v>
      </c>
      <c r="I17" s="231">
        <v>5</v>
      </c>
      <c r="J17" s="238" t="s">
        <v>665</v>
      </c>
      <c r="K17" s="237"/>
    </row>
    <row r="18" spans="1:11" ht="15" customHeight="1" x14ac:dyDescent="0.2">
      <c r="A18" s="296" t="s">
        <v>666</v>
      </c>
      <c r="B18" s="236" t="s">
        <v>667</v>
      </c>
      <c r="C18" s="303">
        <v>39582210295</v>
      </c>
      <c r="D18" s="235">
        <v>45784</v>
      </c>
      <c r="E18" s="239">
        <v>260013</v>
      </c>
      <c r="F18" s="232"/>
      <c r="G18" s="320">
        <f t="shared" si="0"/>
        <v>260013</v>
      </c>
      <c r="H18" s="302" t="s">
        <v>671</v>
      </c>
      <c r="I18" s="231">
        <v>5</v>
      </c>
      <c r="J18" s="238" t="s">
        <v>668</v>
      </c>
      <c r="K18" s="237"/>
    </row>
    <row r="19" spans="1:11" ht="15" customHeight="1" x14ac:dyDescent="0.2">
      <c r="A19" s="296" t="s">
        <v>669</v>
      </c>
      <c r="B19" s="236" t="s">
        <v>670</v>
      </c>
      <c r="C19" s="231">
        <v>39582229139</v>
      </c>
      <c r="D19" s="235">
        <v>45784</v>
      </c>
      <c r="E19" s="239">
        <v>150600</v>
      </c>
      <c r="F19" s="232">
        <v>7530</v>
      </c>
      <c r="G19" s="320">
        <f t="shared" si="0"/>
        <v>143070</v>
      </c>
      <c r="H19" s="87" t="s">
        <v>671</v>
      </c>
      <c r="I19" s="231">
        <v>5</v>
      </c>
      <c r="J19" s="238" t="s">
        <v>672</v>
      </c>
      <c r="K19" s="237"/>
    </row>
    <row r="20" spans="1:11" ht="15" customHeight="1" x14ac:dyDescent="0.2">
      <c r="A20" s="296" t="s">
        <v>673</v>
      </c>
      <c r="B20" s="236" t="s">
        <v>674</v>
      </c>
      <c r="C20" s="231">
        <v>39582242759</v>
      </c>
      <c r="D20" s="235">
        <v>45784</v>
      </c>
      <c r="E20" s="239">
        <v>60400</v>
      </c>
      <c r="F20" s="232">
        <v>3020</v>
      </c>
      <c r="G20" s="320">
        <f t="shared" si="0"/>
        <v>57380</v>
      </c>
      <c r="H20" s="87" t="s">
        <v>671</v>
      </c>
      <c r="I20" s="231">
        <v>5</v>
      </c>
      <c r="J20" s="238" t="s">
        <v>675</v>
      </c>
      <c r="K20" s="237"/>
    </row>
    <row r="21" spans="1:11" ht="15" customHeight="1" x14ac:dyDescent="0.2">
      <c r="A21" s="296" t="s">
        <v>676</v>
      </c>
      <c r="B21" s="236" t="s">
        <v>677</v>
      </c>
      <c r="C21" s="231">
        <v>39582262618</v>
      </c>
      <c r="D21" s="235">
        <v>45784</v>
      </c>
      <c r="E21" s="239">
        <v>741453</v>
      </c>
      <c r="F21" s="232">
        <v>31417.5</v>
      </c>
      <c r="G21" s="320">
        <f t="shared" si="0"/>
        <v>710035.5</v>
      </c>
      <c r="H21" s="87" t="s">
        <v>618</v>
      </c>
      <c r="I21" s="231">
        <v>5</v>
      </c>
      <c r="J21" s="238" t="s">
        <v>678</v>
      </c>
      <c r="K21" s="237"/>
    </row>
    <row r="22" spans="1:11" ht="15" customHeight="1" x14ac:dyDescent="0.2">
      <c r="A22" s="296" t="s">
        <v>679</v>
      </c>
      <c r="B22" s="236" t="s">
        <v>680</v>
      </c>
      <c r="C22" s="231">
        <v>39582592441</v>
      </c>
      <c r="D22" s="235">
        <v>45784</v>
      </c>
      <c r="E22" s="239">
        <v>165000</v>
      </c>
      <c r="F22" s="232">
        <v>8250</v>
      </c>
      <c r="G22" s="320">
        <f t="shared" si="0"/>
        <v>156750</v>
      </c>
      <c r="H22" s="87" t="s">
        <v>671</v>
      </c>
      <c r="I22" s="231">
        <v>5</v>
      </c>
      <c r="J22" s="238" t="s">
        <v>681</v>
      </c>
      <c r="K22" s="237"/>
    </row>
    <row r="23" spans="1:11" ht="15" customHeight="1" x14ac:dyDescent="0.2">
      <c r="A23" s="296" t="s">
        <v>682</v>
      </c>
      <c r="B23" s="321" t="s">
        <v>683</v>
      </c>
      <c r="C23" s="231">
        <v>39582980926</v>
      </c>
      <c r="D23" s="235">
        <v>45784</v>
      </c>
      <c r="E23" s="239">
        <v>27612</v>
      </c>
      <c r="F23" s="232">
        <v>1170</v>
      </c>
      <c r="G23" s="320">
        <f t="shared" si="0"/>
        <v>26442</v>
      </c>
      <c r="H23" s="302" t="s">
        <v>618</v>
      </c>
      <c r="I23" s="231">
        <v>5</v>
      </c>
      <c r="J23" s="238" t="s">
        <v>684</v>
      </c>
      <c r="K23" s="237"/>
    </row>
    <row r="24" spans="1:11" ht="15" customHeight="1" x14ac:dyDescent="0.2">
      <c r="A24" s="296" t="s">
        <v>685</v>
      </c>
      <c r="B24" s="236" t="s">
        <v>686</v>
      </c>
      <c r="C24" s="231">
        <v>39583794246</v>
      </c>
      <c r="D24" s="235">
        <v>45784</v>
      </c>
      <c r="E24" s="239">
        <v>343329.79</v>
      </c>
      <c r="F24" s="232">
        <v>15438.84</v>
      </c>
      <c r="G24" s="320">
        <f t="shared" si="0"/>
        <v>327890.94999999995</v>
      </c>
      <c r="H24" s="87" t="s">
        <v>687</v>
      </c>
      <c r="I24" s="231">
        <v>5</v>
      </c>
      <c r="J24" s="238" t="s">
        <v>688</v>
      </c>
      <c r="K24" s="237"/>
    </row>
    <row r="25" spans="1:11" ht="15" customHeight="1" x14ac:dyDescent="0.2">
      <c r="A25" s="296" t="s">
        <v>689</v>
      </c>
      <c r="B25" s="236" t="s">
        <v>690</v>
      </c>
      <c r="C25" s="231">
        <v>39616700481</v>
      </c>
      <c r="D25" s="235">
        <v>45789</v>
      </c>
      <c r="E25" s="239">
        <v>32213.919999999998</v>
      </c>
      <c r="F25" s="232">
        <v>1528.64</v>
      </c>
      <c r="G25" s="320">
        <f t="shared" si="0"/>
        <v>30685.279999999999</v>
      </c>
      <c r="H25" s="87" t="s">
        <v>691</v>
      </c>
      <c r="I25" s="231">
        <v>5</v>
      </c>
      <c r="J25" s="238" t="s">
        <v>692</v>
      </c>
      <c r="K25" s="237"/>
    </row>
    <row r="26" spans="1:11" ht="15" customHeight="1" x14ac:dyDescent="0.2">
      <c r="A26" s="296" t="s">
        <v>693</v>
      </c>
      <c r="B26" s="236" t="s">
        <v>694</v>
      </c>
      <c r="C26" s="231">
        <v>39628268151</v>
      </c>
      <c r="D26" s="235">
        <v>45790</v>
      </c>
      <c r="E26" s="239">
        <v>4400</v>
      </c>
      <c r="F26" s="232">
        <v>440</v>
      </c>
      <c r="G26" s="320">
        <f t="shared" si="0"/>
        <v>3960</v>
      </c>
      <c r="H26" s="87" t="s">
        <v>695</v>
      </c>
      <c r="I26" s="231">
        <v>5</v>
      </c>
      <c r="J26" s="238" t="s">
        <v>696</v>
      </c>
      <c r="K26" s="237"/>
    </row>
    <row r="27" spans="1:11" ht="15" customHeight="1" x14ac:dyDescent="0.2">
      <c r="A27" s="296" t="s">
        <v>697</v>
      </c>
      <c r="B27" s="236" t="s">
        <v>698</v>
      </c>
      <c r="C27" s="231">
        <v>39628462822</v>
      </c>
      <c r="D27" s="235">
        <v>45790</v>
      </c>
      <c r="E27" s="239">
        <v>293409.58</v>
      </c>
      <c r="F27" s="232">
        <v>13470.05</v>
      </c>
      <c r="G27" s="320">
        <f t="shared" si="0"/>
        <v>279939.53000000003</v>
      </c>
      <c r="H27" s="87" t="s">
        <v>618</v>
      </c>
      <c r="I27" s="231">
        <v>5</v>
      </c>
      <c r="J27" s="238" t="s">
        <v>699</v>
      </c>
      <c r="K27" s="237"/>
    </row>
    <row r="28" spans="1:11" ht="15" customHeight="1" x14ac:dyDescent="0.2">
      <c r="A28" s="296" t="s">
        <v>700</v>
      </c>
      <c r="B28" s="236" t="s">
        <v>701</v>
      </c>
      <c r="C28" s="231">
        <v>39628539978</v>
      </c>
      <c r="D28" s="235">
        <v>45790</v>
      </c>
      <c r="E28" s="239">
        <v>23836</v>
      </c>
      <c r="F28" s="232">
        <v>1010</v>
      </c>
      <c r="G28" s="320">
        <f t="shared" si="0"/>
        <v>22826</v>
      </c>
      <c r="H28" s="87" t="s">
        <v>702</v>
      </c>
      <c r="I28" s="231">
        <v>5</v>
      </c>
      <c r="J28" s="238" t="s">
        <v>703</v>
      </c>
      <c r="K28" s="237"/>
    </row>
    <row r="29" spans="1:11" ht="15" customHeight="1" x14ac:dyDescent="0.2">
      <c r="A29" s="296" t="s">
        <v>704</v>
      </c>
      <c r="B29" s="236" t="s">
        <v>705</v>
      </c>
      <c r="C29" s="231">
        <v>39634807862</v>
      </c>
      <c r="D29" s="235">
        <v>45791</v>
      </c>
      <c r="E29" s="239">
        <v>197900</v>
      </c>
      <c r="F29" s="232">
        <v>637.64</v>
      </c>
      <c r="G29" s="320">
        <f t="shared" si="0"/>
        <v>197262.36</v>
      </c>
      <c r="H29" s="87" t="s">
        <v>706</v>
      </c>
      <c r="I29" s="231">
        <v>5</v>
      </c>
      <c r="J29" s="238" t="s">
        <v>707</v>
      </c>
      <c r="K29" s="237"/>
    </row>
    <row r="30" spans="1:11" ht="15" customHeight="1" x14ac:dyDescent="0.2">
      <c r="A30" s="296" t="s">
        <v>708</v>
      </c>
      <c r="B30" s="236" t="s">
        <v>709</v>
      </c>
      <c r="C30" s="231">
        <v>39635347991</v>
      </c>
      <c r="D30" s="235">
        <v>45791</v>
      </c>
      <c r="E30" s="239">
        <v>487991.49</v>
      </c>
      <c r="F30" s="232">
        <v>20677.61</v>
      </c>
      <c r="G30" s="320">
        <f t="shared" si="0"/>
        <v>467313.88</v>
      </c>
      <c r="H30" s="87" t="s">
        <v>710</v>
      </c>
      <c r="I30" s="231">
        <v>5</v>
      </c>
      <c r="J30" s="238" t="s">
        <v>711</v>
      </c>
      <c r="K30" s="237"/>
    </row>
    <row r="31" spans="1:11" ht="15" customHeight="1" x14ac:dyDescent="0.2">
      <c r="A31" s="296" t="s">
        <v>712</v>
      </c>
      <c r="B31" s="236" t="s">
        <v>713</v>
      </c>
      <c r="C31" s="231">
        <v>39672981648</v>
      </c>
      <c r="D31" s="235">
        <v>45796</v>
      </c>
      <c r="E31" s="239">
        <v>317860</v>
      </c>
      <c r="F31" s="232">
        <v>14226.78</v>
      </c>
      <c r="G31" s="320">
        <f t="shared" si="0"/>
        <v>303633.21999999997</v>
      </c>
      <c r="H31" s="87" t="s">
        <v>714</v>
      </c>
      <c r="I31" s="231">
        <v>5</v>
      </c>
      <c r="J31" s="238" t="s">
        <v>715</v>
      </c>
      <c r="K31" s="237"/>
    </row>
    <row r="32" spans="1:11" ht="15" customHeight="1" x14ac:dyDescent="0.2">
      <c r="A32" s="296" t="s">
        <v>716</v>
      </c>
      <c r="B32" s="236" t="s">
        <v>717</v>
      </c>
      <c r="C32" s="231">
        <v>39680571185</v>
      </c>
      <c r="D32" s="235">
        <v>45797</v>
      </c>
      <c r="E32" s="239">
        <v>48200</v>
      </c>
      <c r="F32" s="232">
        <v>2042.37</v>
      </c>
      <c r="G32" s="320">
        <f t="shared" si="0"/>
        <v>46157.63</v>
      </c>
      <c r="H32" s="87" t="s">
        <v>718</v>
      </c>
      <c r="I32" s="231">
        <v>5</v>
      </c>
      <c r="J32" s="238" t="s">
        <v>719</v>
      </c>
      <c r="K32" s="237"/>
    </row>
    <row r="33" spans="1:11" ht="15" customHeight="1" x14ac:dyDescent="0.2">
      <c r="A33" s="301" t="s">
        <v>720</v>
      </c>
      <c r="B33" s="300" t="s">
        <v>721</v>
      </c>
      <c r="C33" s="303">
        <v>39689970175</v>
      </c>
      <c r="D33" s="235">
        <v>45798</v>
      </c>
      <c r="E33" s="239">
        <v>6663.12</v>
      </c>
      <c r="F33" s="232">
        <v>282.33999999999997</v>
      </c>
      <c r="G33" s="320">
        <f t="shared" si="0"/>
        <v>6380.78</v>
      </c>
      <c r="H33" s="87" t="s">
        <v>722</v>
      </c>
      <c r="I33" s="231">
        <v>5</v>
      </c>
      <c r="J33" s="238" t="s">
        <v>723</v>
      </c>
      <c r="K33" s="237"/>
    </row>
    <row r="34" spans="1:11" ht="15" customHeight="1" x14ac:dyDescent="0.2">
      <c r="A34" s="301" t="s">
        <v>724</v>
      </c>
      <c r="B34" s="300" t="s">
        <v>725</v>
      </c>
      <c r="C34" s="310">
        <v>39699603066</v>
      </c>
      <c r="D34" s="235">
        <v>45799</v>
      </c>
      <c r="E34" s="239">
        <v>20000</v>
      </c>
      <c r="F34" s="232"/>
      <c r="G34" s="320">
        <f t="shared" si="0"/>
        <v>20000</v>
      </c>
      <c r="H34" s="318" t="s">
        <v>744</v>
      </c>
      <c r="I34" s="310"/>
      <c r="J34" s="309"/>
      <c r="K34" s="237"/>
    </row>
    <row r="35" spans="1:11" ht="15" customHeight="1" x14ac:dyDescent="0.2">
      <c r="A35" s="308" t="s">
        <v>619</v>
      </c>
      <c r="B35" s="306" t="s">
        <v>620</v>
      </c>
      <c r="C35" s="310">
        <v>39700506068</v>
      </c>
      <c r="D35" s="305">
        <v>45799</v>
      </c>
      <c r="E35" s="307">
        <v>300000</v>
      </c>
      <c r="F35" s="304">
        <v>15000</v>
      </c>
      <c r="G35" s="320">
        <f t="shared" si="0"/>
        <v>285000</v>
      </c>
      <c r="H35" s="302" t="s">
        <v>726</v>
      </c>
      <c r="I35" s="231">
        <v>5</v>
      </c>
      <c r="J35" s="238" t="s">
        <v>727</v>
      </c>
      <c r="K35" s="237"/>
    </row>
    <row r="36" spans="1:11" ht="15" customHeight="1" x14ac:dyDescent="0.2">
      <c r="A36" s="301" t="s">
        <v>728</v>
      </c>
      <c r="B36" s="306" t="s">
        <v>729</v>
      </c>
      <c r="C36" s="310">
        <v>39700545785</v>
      </c>
      <c r="D36" s="305">
        <v>45799</v>
      </c>
      <c r="E36" s="304">
        <v>108050</v>
      </c>
      <c r="F36" s="304">
        <v>4578.3900000000003</v>
      </c>
      <c r="G36" s="320">
        <f t="shared" si="0"/>
        <v>103471.61</v>
      </c>
      <c r="H36" s="87" t="s">
        <v>730</v>
      </c>
      <c r="I36" s="231">
        <v>5</v>
      </c>
      <c r="J36" s="238" t="s">
        <v>731</v>
      </c>
      <c r="K36" s="237"/>
    </row>
    <row r="37" spans="1:11" ht="15" customHeight="1" x14ac:dyDescent="0.2">
      <c r="A37" s="301" t="s">
        <v>732</v>
      </c>
      <c r="B37" s="300" t="s">
        <v>733</v>
      </c>
      <c r="C37" s="310">
        <v>39701831382</v>
      </c>
      <c r="D37" s="235">
        <v>45799</v>
      </c>
      <c r="E37" s="239">
        <v>53454.2</v>
      </c>
      <c r="F37" s="232">
        <v>2549.5</v>
      </c>
      <c r="G37" s="320">
        <f t="shared" si="0"/>
        <v>50904.7</v>
      </c>
      <c r="H37" s="87" t="s">
        <v>734</v>
      </c>
      <c r="I37" s="231">
        <v>5</v>
      </c>
      <c r="J37" s="238" t="s">
        <v>735</v>
      </c>
      <c r="K37" s="237"/>
    </row>
    <row r="38" spans="1:11" ht="15" customHeight="1" x14ac:dyDescent="0.2">
      <c r="A38" s="296" t="s">
        <v>736</v>
      </c>
      <c r="B38" s="236" t="s">
        <v>737</v>
      </c>
      <c r="C38" s="310">
        <v>39707452163</v>
      </c>
      <c r="D38" s="235">
        <v>45800</v>
      </c>
      <c r="E38" s="239">
        <v>42480</v>
      </c>
      <c r="F38" s="232">
        <v>1800</v>
      </c>
      <c r="G38" s="320">
        <f t="shared" si="0"/>
        <v>40680</v>
      </c>
      <c r="H38" s="87" t="s">
        <v>738</v>
      </c>
      <c r="I38" s="231">
        <v>5</v>
      </c>
      <c r="J38" s="238" t="s">
        <v>739</v>
      </c>
      <c r="K38" s="237"/>
    </row>
    <row r="39" spans="1:11" ht="15" customHeight="1" x14ac:dyDescent="0.2">
      <c r="A39" s="316" t="s">
        <v>740</v>
      </c>
      <c r="B39" s="314" t="s">
        <v>612</v>
      </c>
      <c r="C39" s="317">
        <v>4524000000003</v>
      </c>
      <c r="D39" s="313">
        <v>45800</v>
      </c>
      <c r="E39" s="315">
        <v>20000</v>
      </c>
      <c r="F39" s="312"/>
      <c r="G39" s="320">
        <f t="shared" si="0"/>
        <v>20000</v>
      </c>
      <c r="H39" s="311" t="s">
        <v>741</v>
      </c>
      <c r="I39" s="231"/>
      <c r="J39" s="238"/>
      <c r="K39" s="237"/>
    </row>
    <row r="40" spans="1:11" ht="15" customHeight="1" x14ac:dyDescent="0.2">
      <c r="A40" s="308" t="s">
        <v>742</v>
      </c>
      <c r="B40" s="306" t="s">
        <v>743</v>
      </c>
      <c r="C40" s="310">
        <v>39708440385</v>
      </c>
      <c r="D40" s="305">
        <v>45800</v>
      </c>
      <c r="E40" s="307">
        <v>45000</v>
      </c>
      <c r="F40" s="304"/>
      <c r="G40" s="320">
        <f t="shared" si="0"/>
        <v>45000</v>
      </c>
      <c r="H40" s="319" t="s">
        <v>744</v>
      </c>
      <c r="I40" s="310"/>
      <c r="J40" s="238"/>
      <c r="K40" s="237"/>
    </row>
    <row r="41" spans="1:11" ht="15" customHeight="1" x14ac:dyDescent="0.2">
      <c r="A41" s="308" t="s">
        <v>745</v>
      </c>
      <c r="B41" s="306" t="s">
        <v>746</v>
      </c>
      <c r="C41" s="310">
        <v>39708488622</v>
      </c>
      <c r="D41" s="305">
        <v>45800</v>
      </c>
      <c r="E41" s="307">
        <v>12000</v>
      </c>
      <c r="F41" s="304"/>
      <c r="G41" s="320">
        <f t="shared" si="0"/>
        <v>12000</v>
      </c>
      <c r="H41" s="319" t="s">
        <v>744</v>
      </c>
      <c r="I41" s="310"/>
      <c r="J41" s="238"/>
      <c r="K41" s="237"/>
    </row>
    <row r="42" spans="1:11" ht="15" customHeight="1" x14ac:dyDescent="0.2">
      <c r="A42" s="308" t="s">
        <v>747</v>
      </c>
      <c r="B42" s="306" t="s">
        <v>748</v>
      </c>
      <c r="C42" s="310">
        <v>39708530237</v>
      </c>
      <c r="D42" s="305">
        <v>45800</v>
      </c>
      <c r="E42" s="307">
        <v>18000</v>
      </c>
      <c r="F42" s="304"/>
      <c r="G42" s="320">
        <f t="shared" si="0"/>
        <v>18000</v>
      </c>
      <c r="H42" s="319" t="s">
        <v>744</v>
      </c>
      <c r="I42" s="310"/>
      <c r="J42" s="238"/>
      <c r="K42" s="237"/>
    </row>
    <row r="43" spans="1:11" ht="15" customHeight="1" x14ac:dyDescent="0.2">
      <c r="A43" s="308" t="s">
        <v>749</v>
      </c>
      <c r="B43" s="306" t="s">
        <v>750</v>
      </c>
      <c r="C43" s="310">
        <v>39708547730</v>
      </c>
      <c r="D43" s="305">
        <v>45800</v>
      </c>
      <c r="E43" s="307">
        <v>20000</v>
      </c>
      <c r="F43" s="304"/>
      <c r="G43" s="320">
        <f t="shared" si="0"/>
        <v>20000</v>
      </c>
      <c r="H43" s="319" t="s">
        <v>744</v>
      </c>
      <c r="I43" s="310"/>
      <c r="J43" s="238"/>
      <c r="K43" s="237"/>
    </row>
    <row r="44" spans="1:11" ht="15" customHeight="1" x14ac:dyDescent="0.2">
      <c r="A44" s="308" t="s">
        <v>751</v>
      </c>
      <c r="B44" s="306" t="s">
        <v>752</v>
      </c>
      <c r="C44" s="310">
        <v>39708586482</v>
      </c>
      <c r="D44" s="305">
        <v>45800</v>
      </c>
      <c r="E44" s="307">
        <v>10000</v>
      </c>
      <c r="F44" s="304"/>
      <c r="G44" s="320">
        <f t="shared" si="0"/>
        <v>10000</v>
      </c>
      <c r="H44" s="319" t="s">
        <v>744</v>
      </c>
      <c r="I44" s="310"/>
      <c r="J44" s="238"/>
      <c r="K44" s="237"/>
    </row>
    <row r="45" spans="1:11" ht="15" customHeight="1" x14ac:dyDescent="0.2">
      <c r="A45" s="322" t="s">
        <v>753</v>
      </c>
      <c r="B45" s="321" t="s">
        <v>754</v>
      </c>
      <c r="C45" s="310">
        <v>39753408728</v>
      </c>
      <c r="D45" s="305">
        <v>45805</v>
      </c>
      <c r="E45" s="307"/>
      <c r="F45" s="304"/>
      <c r="G45" s="304">
        <v>232930.89</v>
      </c>
      <c r="H45" s="319" t="s">
        <v>755</v>
      </c>
      <c r="I45" s="310"/>
      <c r="J45" s="238"/>
      <c r="K45" s="237"/>
    </row>
    <row r="46" spans="1:11" ht="15" customHeight="1" x14ac:dyDescent="0.2">
      <c r="A46" s="316" t="s">
        <v>795</v>
      </c>
      <c r="B46" s="306" t="s">
        <v>796</v>
      </c>
      <c r="C46" s="310"/>
      <c r="D46" s="305">
        <v>45808</v>
      </c>
      <c r="E46" s="307">
        <v>8533.76</v>
      </c>
      <c r="F46" s="304"/>
      <c r="G46" s="304">
        <v>8533.76</v>
      </c>
      <c r="H46" s="319" t="s">
        <v>797</v>
      </c>
      <c r="I46" s="310"/>
      <c r="J46" s="238"/>
      <c r="K46" s="237"/>
    </row>
    <row r="47" spans="1:11" ht="15" customHeight="1" x14ac:dyDescent="0.2">
      <c r="A47" s="308"/>
      <c r="B47" s="306"/>
      <c r="C47" s="310"/>
      <c r="D47" s="305"/>
      <c r="E47" s="307"/>
      <c r="F47" s="304"/>
      <c r="G47" s="304"/>
      <c r="H47" s="319"/>
      <c r="I47" s="310"/>
      <c r="J47" s="238"/>
      <c r="K47" s="237"/>
    </row>
    <row r="48" spans="1:11" ht="15" customHeight="1" x14ac:dyDescent="0.2">
      <c r="A48" s="308"/>
      <c r="B48" s="306"/>
      <c r="C48" s="310"/>
      <c r="D48" s="305"/>
      <c r="E48" s="307"/>
      <c r="F48" s="304"/>
      <c r="G48" s="304"/>
      <c r="H48" s="319"/>
      <c r="I48" s="310"/>
      <c r="J48" s="238"/>
      <c r="K48" s="237"/>
    </row>
    <row r="49" spans="1:11" ht="15" customHeight="1" x14ac:dyDescent="0.2">
      <c r="A49" s="296"/>
      <c r="B49" s="236"/>
      <c r="C49" s="310"/>
      <c r="D49" s="235"/>
      <c r="E49" s="239"/>
      <c r="F49" s="232"/>
      <c r="G49" s="232"/>
      <c r="H49" s="87"/>
      <c r="I49" s="231"/>
      <c r="J49" s="238"/>
      <c r="K49" s="237"/>
    </row>
    <row r="50" spans="1:11" ht="15" x14ac:dyDescent="0.2">
      <c r="A50" s="296"/>
      <c r="B50" s="236"/>
      <c r="C50" s="310"/>
      <c r="D50" s="235"/>
      <c r="E50" s="234"/>
      <c r="F50" s="233"/>
      <c r="G50" s="232"/>
      <c r="H50" s="87"/>
      <c r="I50" s="231"/>
      <c r="J50" s="230"/>
      <c r="K50" s="229"/>
    </row>
    <row r="51" spans="1:11" ht="15.75" x14ac:dyDescent="0.25">
      <c r="A51" s="228"/>
      <c r="B51" s="227" t="s">
        <v>476</v>
      </c>
      <c r="C51" s="226"/>
      <c r="D51" s="225"/>
      <c r="E51" s="224">
        <f>SUM(E6:E50)</f>
        <v>5760702.0300000003</v>
      </c>
      <c r="F51" s="224">
        <f>SUM(F6:F50)</f>
        <v>232930.89</v>
      </c>
      <c r="G51" s="224">
        <f>SUM(G6:G50)</f>
        <v>5760702.0299999993</v>
      </c>
      <c r="H51" s="223"/>
      <c r="I51" s="222"/>
      <c r="J51" s="221"/>
    </row>
    <row r="52" spans="1:11" x14ac:dyDescent="0.2">
      <c r="B52" s="216"/>
      <c r="C52" s="215"/>
      <c r="D52" s="214"/>
      <c r="E52" s="220"/>
      <c r="F52" s="220"/>
      <c r="G52" s="220"/>
      <c r="H52" s="220"/>
      <c r="I52" s="219"/>
    </row>
    <row r="53" spans="1:11" x14ac:dyDescent="0.2">
      <c r="B53" s="216"/>
      <c r="C53" s="215"/>
      <c r="D53" s="214"/>
      <c r="E53" s="220"/>
      <c r="F53" s="220"/>
      <c r="G53" s="220"/>
      <c r="H53" s="220"/>
      <c r="I53" s="219"/>
    </row>
    <row r="55" spans="1:11" ht="18.75" x14ac:dyDescent="0.3">
      <c r="A55" s="218" t="s">
        <v>441</v>
      </c>
      <c r="B55" s="217"/>
      <c r="C55" s="217"/>
      <c r="D55" s="217"/>
      <c r="E55" s="217"/>
      <c r="F55" s="217"/>
      <c r="G55" s="217"/>
      <c r="H55" s="217"/>
      <c r="I55" s="217"/>
      <c r="J55" s="217"/>
    </row>
    <row r="56" spans="1:11" ht="15" x14ac:dyDescent="0.25">
      <c r="A56" s="3" t="s">
        <v>475</v>
      </c>
      <c r="B56" s="216"/>
      <c r="C56" s="215"/>
      <c r="D56" s="214"/>
      <c r="E56" s="213"/>
      <c r="F56" s="213"/>
      <c r="G56" s="213"/>
      <c r="H56" s="210"/>
      <c r="I56" s="210"/>
      <c r="J56" s="209"/>
    </row>
    <row r="57" spans="1:11" ht="15.75" x14ac:dyDescent="0.25">
      <c r="A57" s="212"/>
      <c r="B57" s="211"/>
      <c r="C57" s="211"/>
      <c r="D57" s="211"/>
      <c r="E57" s="211"/>
      <c r="F57" s="211"/>
      <c r="G57" s="211"/>
      <c r="H57" s="210"/>
      <c r="I57" s="210"/>
      <c r="J57" s="209"/>
    </row>
    <row r="58" spans="1:11" ht="15" x14ac:dyDescent="0.25">
      <c r="A58" s="210"/>
      <c r="B58" s="210"/>
      <c r="C58" s="210"/>
      <c r="D58" s="210"/>
      <c r="E58" s="210"/>
      <c r="F58" s="210"/>
      <c r="G58" s="210"/>
      <c r="H58" s="210"/>
      <c r="I58" s="210"/>
      <c r="J58" s="209"/>
    </row>
    <row r="59" spans="1:11" ht="15" x14ac:dyDescent="0.25">
      <c r="A59" s="208" t="s">
        <v>474</v>
      </c>
      <c r="B59" s="208"/>
      <c r="C59" s="208"/>
      <c r="D59" s="208"/>
      <c r="E59" s="208"/>
      <c r="F59" s="208"/>
      <c r="G59" s="208"/>
      <c r="H59" s="208" t="s">
        <v>473</v>
      </c>
      <c r="I59" s="208"/>
      <c r="J59" s="207"/>
    </row>
    <row r="60" spans="1:11" ht="15" x14ac:dyDescent="0.25">
      <c r="A60" s="208" t="s">
        <v>472</v>
      </c>
      <c r="B60" s="208"/>
      <c r="C60" s="208"/>
      <c r="D60" s="208"/>
      <c r="E60" s="208"/>
      <c r="F60" s="208"/>
      <c r="G60" s="208"/>
      <c r="H60" s="208" t="s">
        <v>471</v>
      </c>
      <c r="I60" s="208"/>
      <c r="J60" s="207"/>
    </row>
    <row r="61" spans="1:11" x14ac:dyDescent="0.2">
      <c r="A61" s="206"/>
      <c r="B61" s="206"/>
      <c r="C61" s="206"/>
      <c r="D61" s="206"/>
      <c r="E61" s="206"/>
      <c r="F61" s="206"/>
      <c r="G61" s="206"/>
      <c r="H61" s="206"/>
      <c r="I61" s="206"/>
      <c r="J61" s="206"/>
    </row>
    <row r="62" spans="1:11" x14ac:dyDescent="0.2">
      <c r="A62" s="206"/>
      <c r="B62" s="206"/>
      <c r="C62" s="206"/>
      <c r="D62" s="206"/>
      <c r="E62" s="206"/>
      <c r="F62" s="206"/>
      <c r="G62" s="206"/>
      <c r="H62" s="206"/>
      <c r="I62" s="206"/>
      <c r="J62" s="206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scale="37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CONSOLIDADO FR</vt:lpstr>
      <vt:lpstr>CUENTA T FR</vt:lpstr>
      <vt:lpstr>AVISO DE DEBITO</vt:lpstr>
      <vt:lpstr>HISTORIAL DE REVISION</vt:lpstr>
      <vt:lpstr>RELACION DE PAGO FR</vt:lpstr>
      <vt:lpstr>CONS. FUENTES FINAN</vt:lpstr>
      <vt:lpstr>CUENTA T VS</vt:lpstr>
      <vt:lpstr>CUENTA T NOMINA SNS</vt:lpstr>
      <vt:lpstr>RELACION DE PAGO VS</vt:lpstr>
      <vt:lpstr>GASTOS X ATENCION</vt:lpstr>
      <vt:lpstr>'CONS. FUENTES FINAN'!Área_de_impresión</vt:lpstr>
      <vt:lpstr>'CONSOLIDADO FR'!Área_de_impresión</vt:lpstr>
      <vt:lpstr>'HISTORIAL DE REVISION'!Área_de_impresión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User</cp:lastModifiedBy>
  <cp:lastPrinted>2025-06-02T18:09:56Z</cp:lastPrinted>
  <dcterms:created xsi:type="dcterms:W3CDTF">2021-03-19T19:51:23Z</dcterms:created>
  <dcterms:modified xsi:type="dcterms:W3CDTF">2025-06-03T13:04:03Z</dcterms:modified>
</cp:coreProperties>
</file>