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B35" i="12" l="1"/>
  <c r="B22" i="12"/>
  <c r="B9" i="10"/>
  <c r="B10" i="4" l="1"/>
  <c r="E16" i="7" l="1"/>
  <c r="I28" i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E37" i="1" s="1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<sst xmlns="http://schemas.openxmlformats.org/spreadsheetml/2006/main" count="276" uniqueCount="226">
  <si>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</si>
  <si>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</si>
  <si>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</si>
  <si>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</si>
  <si>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</si>
  <si>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</si>
  <si>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</si>
  <si>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</si>
  <si>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</si>
  <si>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</si>
  <si>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</si>
  <si>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</si>
  <si>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</si>
  <si>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</si>
  <si>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</si>
  <si>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</si>
  <si>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</si>
  <si>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</si>
  <si>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</si>
  <si>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</si>
  <si>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</si>
  <si>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</si>
  <si>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</si>
  <si>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</si>
  <si>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</si>
  <si>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</si>
  <si>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</si>
  <si>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</si>
  <si>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</si>
  <si>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</si>
  <si>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</si>
  <si>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</si>
  <si>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</si>
  <si>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</si>
  <si>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</si>
  <si>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</si>
  <si>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</si>
  <si>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</si>
  <si>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</si>
  <si>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</si>
  <si>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</si>
  <si>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</si>
  <si>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</si>
  <si>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</si>
  <si>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</si>
  <si>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</si>
  <si>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</si>
  <si>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</si>
  <si>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</si>
  <si>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</si>
  <si>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</si>
  <si>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</si>
  <si>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</si>
  <si>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</si>
  <si>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</si>
  <si>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</si>
  <si>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</si>
  <si>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</si>
  <si>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</si>
  <si>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</si>
  <si>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</si>
  <si>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</si>
  <si>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</si>
  <si>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</si>
  <si>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</si>
  <si>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</si>
  <si>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</si>
  <si>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</si>
  <si>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</si>
  <si>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</si>
  <si>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</si>
  <si>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</si>
  <si>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</si>
  <si>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</si>
  <si>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</si>
  <si>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</si>
  <si>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</si>
  <si>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</si>
  <si>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</si>
  <si>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</si>
  <si>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</si>
  <si>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</si>
  <si>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</si>
  <si>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</si>
  <si>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</si>
  <si>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</si>
  <si>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</si>
  <si>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</si>
  <si>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</si>
  <si>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</si>
  <si>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</si>
  <si>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</si>
  <si>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</si>
  <si>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</si>
  <si>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</si>
  <si>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</si>
  <si>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</si>
  <si>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</si>
  <si>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</si>
  <si>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</si>
  <si>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</si>
  <si>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</si>
  <si>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</si>
  <si>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</si>
  <si>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</si>
  <si>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</si>
  <si>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</si>
  <si>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</si>
  <si>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</si>
  <si>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</si>
  <si>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</si>
  <si>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</si>
  <si>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</si>
  <si>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</si>
  <si>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</si>
  <si>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</si>
  <si>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</si>
  <si>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</si>
  <si>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</si>
  <si>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</si>
  <si>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</si>
  <si>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</si>
  <si>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</si>
  <si>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</si>
  <si>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</si>
  <si>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</si>
  <si>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</si>
  <si>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</si>
  <si>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</si>
  <si>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</si>
  <si>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</si>
  <si>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</si>
  <si>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</si>
  <si>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</si>
  <si>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</si>
  <si>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</si>
  <si>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</si>
  <si>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</si>
  <si>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</si>
  <si>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</si>
  <si>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</si>
  <si>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</si>
  <si>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</si>
  <si>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</si>
  <si>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</si>
  <si>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</si>
  <si>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</si>
  <si>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</si>
  <si>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</si>
  <si>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</si>
  <si>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</si>
  <si>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</si>
  <si>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</si>
  <si>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</si>
  <si>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</si>
  <si>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</si>
  <si>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</si>
  <si>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</si>
  <si>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</si>
  <si>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</si>
  <si>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</si>
  <si>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</si>
  <si>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</si>
  <si>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</si>
  <si>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</si>
  <si>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</si>
  <si>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</si>
  <si>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</si>
  <si>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</si>
  <si>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</si>
  <si>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</si>
  <si>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</si>
  <si>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</si>
  <si>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</si>
  <si>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</si>
  <si>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</si>
  <si>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</si>
  <si>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</si>
  <si>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</si>
  <si>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</si>
  <si>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</si>
  <si>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</si>
  <si>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</si>
  <si>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</si>
  <si>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</si>
  <si>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</si>
  <si>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</si>
  <si>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</si>
  <si>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</si>
  <si>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</si>
  <si>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</si>
  <si>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</si>
  <si>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</si>
  <si>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</si>
  <si>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</si>
  <si>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</si>
  <si>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</si>
  <si>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</si>
  <si>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</si>
  <si>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</si>
  <si>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</si>
  <si>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</si>
  <si>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</si>
  <si>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</si>
  <si>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</si>
  <si>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</si>
  <si>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</si>
  <si>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</si>
  <si>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</si>
  <si>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</si>
  <si>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</si>
  <si>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</si>
  <si>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</si>
  <si>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</si>
  <si>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</si>
  <si>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</si>
  <si>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</si>
  <si>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</si>
  <si>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</si>
  <si>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</si>
  <si>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</si>
  <si>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</si>
  <si>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</si>
  <si>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</si>
  <si>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 xml:space="preserve">  </t>
  </si>
  <si>
    <t>Al 30 de ABRIL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</si>
</sst>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  <xf numFmtId="0" fontId="34" fillId="0" borderId="0"/>
    <xf numFmtId="172" fontId="23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169" fontId="0" fillId="0" borderId="0" xfId="0" applyNumberFormat="1" applyAlignment="1">
      <alignment vertical="center"/>
    </xf>
    <xf numFmtId="4" fontId="29" fillId="0" borderId="10" xfId="0" applyNumberFormat="1" applyFont="1" applyBorder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9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2 4 2" xfId="18"/>
    <cellStyle name="Millares 2 5" xfId="17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zoomScale="90" zoomScaleNormal="9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5" t="s">
        <v>0</v>
      </c>
      <c r="C2" s="135"/>
      <c r="D2" s="135"/>
      <c r="E2" s="135"/>
      <c r="F2" s="135"/>
      <c r="G2" s="1"/>
      <c r="H2" s="3"/>
    </row>
    <row r="3" spans="1:8" ht="15.75">
      <c r="A3" s="1"/>
      <c r="B3" s="135" t="s">
        <v>1</v>
      </c>
      <c r="C3" s="135"/>
      <c r="D3" s="135"/>
      <c r="E3" s="135"/>
      <c r="F3" s="135"/>
      <c r="G3" s="1"/>
      <c r="H3" s="3"/>
    </row>
    <row r="4" spans="1:8" ht="15.75">
      <c r="A4" s="1"/>
      <c r="B4" s="135" t="s">
        <v>225</v>
      </c>
      <c r="C4" s="135"/>
      <c r="D4" s="135"/>
      <c r="E4" s="135"/>
      <c r="F4" s="135"/>
      <c r="G4" s="1"/>
      <c r="H4" s="3"/>
    </row>
    <row r="5" spans="1:8" ht="15.75">
      <c r="A5" s="1"/>
      <c r="B5" s="135" t="s">
        <v>2</v>
      </c>
      <c r="C5" s="135"/>
      <c r="D5" s="135"/>
      <c r="E5" s="135"/>
      <c r="F5" s="135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2026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2339786.8600000003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7365289.3500000006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18921305.540000003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28626381.750000004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28626381.750000004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10358712.097000001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135181.65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1927157.31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12421051.057000002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12421051.057000002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16205330.699999999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133"/>
      <c r="I57" s="128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16205330.699999999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28626381.756999999</v>
      </c>
      <c r="F62" s="10"/>
      <c r="G62" s="35"/>
      <c r="H62" s="130"/>
      <c r="I62" s="129"/>
    </row>
    <row r="63" spans="1:9" ht="15.75" thickTop="1">
      <c r="A63" s="1"/>
      <c r="B63" s="7"/>
      <c r="C63" s="2"/>
      <c r="D63" s="2"/>
      <c r="E63" s="26"/>
      <c r="F63" s="10"/>
      <c r="G63" s="35"/>
      <c r="H63" s="124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224</v>
      </c>
    </row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6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4" workbookViewId="0">
      <selection activeCell="B10" sqref="B10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9" t="s">
        <v>149</v>
      </c>
      <c r="B2" s="139"/>
    </row>
    <row r="3" spans="1:5" ht="18.75">
      <c r="A3" s="139" t="str">
        <f>+'ESTADO DE SITUACION'!B4</f>
        <v>Al 30 de ABRIL  de 2026</v>
      </c>
      <c r="B3" s="139"/>
    </row>
    <row r="4" spans="1:5" ht="18.75">
      <c r="A4" s="139" t="s">
        <v>2</v>
      </c>
      <c r="B4" s="139"/>
    </row>
    <row r="7" spans="1:5">
      <c r="A7" s="156" t="s">
        <v>150</v>
      </c>
      <c r="B7" s="143" t="s">
        <v>58</v>
      </c>
    </row>
    <row r="8" spans="1:5">
      <c r="A8" s="157"/>
      <c r="B8" s="144"/>
    </row>
    <row r="9" spans="1:5" ht="15.75">
      <c r="A9" s="56" t="s">
        <v>128</v>
      </c>
      <c r="B9" s="120">
        <f>240100+1227471.6+5304247.4</f>
        <v>6771819</v>
      </c>
    </row>
    <row r="10" spans="1:5" ht="15.75">
      <c r="A10" s="99" t="s">
        <v>151</v>
      </c>
      <c r="B10" s="121">
        <f>SUM(B9)</f>
        <v>6771819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2">
        <v>72089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1500000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1572089</v>
      </c>
    </row>
    <row r="26" spans="1:2" ht="18.75">
      <c r="A26" s="104" t="s">
        <v>155</v>
      </c>
      <c r="B26" s="119">
        <f>+B10+B25</f>
        <v>8343908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10" workbookViewId="0">
      <selection activeCell="B39" sqref="B39"/>
    </sheetView>
  </sheetViews>
  <sheetFormatPr baseColWidth="10" defaultRowHeight="15"/>
  <cols>
    <col min="1" max="1" width="61.42578125" bestFit="1" customWidth="1"/>
    <col min="2" max="2" width="22.42578125" customWidth="1"/>
    <col min="4" max="4" width="16.8554687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5.75">
      <c r="A2" s="158" t="s">
        <v>156</v>
      </c>
      <c r="B2" s="158"/>
    </row>
    <row r="3" spans="1:2" ht="15.75">
      <c r="A3" s="159" t="str">
        <f>+'ESTADO DE SITUACION'!B4</f>
        <v>Al 30 de ABRIL  de 2026</v>
      </c>
      <c r="B3" s="159"/>
    </row>
    <row r="4" spans="1:2" ht="15.75">
      <c r="A4" s="158" t="s">
        <v>2</v>
      </c>
      <c r="B4" s="158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0</v>
      </c>
    </row>
    <row r="10" spans="1:2" ht="15.75">
      <c r="A10" s="108" t="s">
        <v>161</v>
      </c>
      <c r="B10" s="113">
        <v>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/>
    </row>
    <row r="16" spans="1:2" ht="15.75">
      <c r="A16" s="108" t="s">
        <v>167</v>
      </c>
      <c r="B16" s="113"/>
    </row>
    <row r="17" spans="1:2" ht="15.75">
      <c r="A17" s="108" t="s">
        <v>168</v>
      </c>
      <c r="B17" s="113"/>
    </row>
    <row r="18" spans="1:2" ht="15.75">
      <c r="A18" s="108" t="s">
        <v>169</v>
      </c>
      <c r="B18" s="113">
        <v>0</v>
      </c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f>26000+17567.92</f>
        <v>43567.92</v>
      </c>
    </row>
    <row r="23" spans="1:2" ht="15.75">
      <c r="A23" s="108" t="s">
        <v>174</v>
      </c>
      <c r="B23" s="113">
        <v>2835</v>
      </c>
    </row>
    <row r="24" spans="1:2" ht="15.75">
      <c r="A24" s="108" t="s">
        <v>175</v>
      </c>
      <c r="B24" s="113">
        <v>9187.5</v>
      </c>
    </row>
    <row r="25" spans="1:2" ht="15.75">
      <c r="A25" s="108" t="s">
        <v>176</v>
      </c>
      <c r="B25" s="113">
        <v>2853</v>
      </c>
    </row>
    <row r="26" spans="1:2" ht="15.75">
      <c r="A26" s="108" t="s">
        <v>177</v>
      </c>
      <c r="B26" s="113">
        <v>84088.95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v>1930267.6</v>
      </c>
    </row>
    <row r="29" spans="1:2" ht="15.75">
      <c r="A29" s="108" t="s">
        <v>180</v>
      </c>
      <c r="B29" s="113">
        <v>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591254.16</v>
      </c>
    </row>
    <row r="32" spans="1:2" ht="15.75">
      <c r="A32" s="108" t="s">
        <v>183</v>
      </c>
      <c r="B32" s="113">
        <v>1139265</v>
      </c>
    </row>
    <row r="33" spans="1:7" ht="15.75">
      <c r="A33" s="108" t="s">
        <v>184</v>
      </c>
      <c r="B33" s="113">
        <v>0</v>
      </c>
    </row>
    <row r="34" spans="1:7" ht="15.75">
      <c r="A34" s="108" t="s">
        <v>185</v>
      </c>
      <c r="B34" s="113">
        <v>157084.41</v>
      </c>
    </row>
    <row r="35" spans="1:7" ht="15.75">
      <c r="A35" s="108" t="s">
        <v>186</v>
      </c>
      <c r="B35" s="113">
        <f>175000+39143.16+7830</f>
        <v>221973.16</v>
      </c>
      <c r="E35" t="s">
        <v>23</v>
      </c>
    </row>
    <row r="36" spans="1:7" ht="15.75">
      <c r="A36" s="108" t="s">
        <v>187</v>
      </c>
      <c r="B36" s="113">
        <v>128776.11</v>
      </c>
    </row>
    <row r="37" spans="1:7" ht="15.75">
      <c r="A37" s="108" t="s">
        <v>188</v>
      </c>
      <c r="B37" s="113"/>
    </row>
    <row r="38" spans="1:7" ht="15.75">
      <c r="A38" s="108" t="s">
        <v>189</v>
      </c>
      <c r="B38" s="122">
        <v>908589.52</v>
      </c>
    </row>
    <row r="39" spans="1:7" ht="15.75">
      <c r="A39" s="108" t="s">
        <v>190</v>
      </c>
      <c r="B39" s="113">
        <v>1338899.6399999999</v>
      </c>
    </row>
    <row r="40" spans="1:7" ht="15.75">
      <c r="A40" s="108" t="s">
        <v>191</v>
      </c>
      <c r="B40" s="113">
        <v>138560.64000000001</v>
      </c>
    </row>
    <row r="41" spans="1:7" ht="15.75">
      <c r="A41" s="108" t="s">
        <v>192</v>
      </c>
      <c r="B41" s="113">
        <v>0</v>
      </c>
    </row>
    <row r="42" spans="1:7" ht="15.75">
      <c r="A42" s="108" t="s">
        <v>193</v>
      </c>
      <c r="B42" s="113">
        <v>3258020.04</v>
      </c>
    </row>
    <row r="43" spans="1:7" ht="15.75">
      <c r="A43" s="108" t="s">
        <v>194</v>
      </c>
      <c r="B43" s="113">
        <v>16460</v>
      </c>
    </row>
    <row r="44" spans="1:7" ht="15.75">
      <c r="A44" s="108" t="s">
        <v>195</v>
      </c>
      <c r="B44" s="113"/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9971682.6499999985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15090.74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9986773.3899999987</v>
      </c>
      <c r="D67" s="128"/>
      <c r="F67" s="128"/>
    </row>
    <row r="68" spans="1:6">
      <c r="A68" s="110"/>
      <c r="B68" t="s">
        <v>23</v>
      </c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22" activePane="bottomLeft" state="frozen"/>
      <selection pane="bottomLeft" activeCell="C21" sqref="C21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5" t="str">
        <f>+'ESTADO DE SITUACION'!B2</f>
        <v>HOSPITAL PRO. INMACULADA CONCEPCION</v>
      </c>
      <c r="C1" s="135"/>
      <c r="D1" s="74"/>
      <c r="E1" s="74"/>
      <c r="F1" s="74"/>
      <c r="G1" s="74"/>
    </row>
    <row r="2" spans="1:7" ht="18.75">
      <c r="B2" s="139" t="s">
        <v>146</v>
      </c>
      <c r="C2" s="139"/>
      <c r="D2" s="90"/>
    </row>
    <row r="3" spans="1:7" ht="18.75">
      <c r="B3" s="139" t="str">
        <f>+'ESTADO DE SITUACION'!B4</f>
        <v>Al 30 de ABRIL  de 2026</v>
      </c>
      <c r="C3" s="139"/>
      <c r="D3" s="90"/>
    </row>
    <row r="4" spans="1:7" ht="18.75">
      <c r="B4" s="139" t="s">
        <v>2</v>
      </c>
      <c r="C4" s="139"/>
      <c r="D4" s="90"/>
    </row>
    <row r="5" spans="1:7">
      <c r="C5" s="2"/>
    </row>
    <row r="6" spans="1:7" ht="15.75">
      <c r="A6" s="77"/>
      <c r="C6" s="2"/>
    </row>
    <row r="7" spans="1:7" ht="15" customHeight="1">
      <c r="A7" s="136" t="s">
        <v>123</v>
      </c>
      <c r="B7" s="136" t="s">
        <v>145</v>
      </c>
      <c r="C7" s="136" t="s">
        <v>58</v>
      </c>
    </row>
    <row r="8" spans="1:7" ht="15" customHeight="1">
      <c r="A8" s="137"/>
      <c r="B8" s="137"/>
      <c r="C8" s="137"/>
    </row>
    <row r="9" spans="1:7" ht="17.25" customHeight="1">
      <c r="A9" s="138"/>
      <c r="B9" s="137"/>
      <c r="C9" s="137"/>
    </row>
    <row r="10" spans="1:7" s="60" customFormat="1" ht="15.75">
      <c r="A10" s="89"/>
      <c r="B10" s="86" t="s">
        <v>144</v>
      </c>
      <c r="C10" s="138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2337311.39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2475.4699999999998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6">
        <f>SUM(C10:C23)</f>
        <v>2339786.8600000003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2339786.8600000003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4" sqref="B14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63</v>
      </c>
      <c r="B2" s="139"/>
    </row>
    <row r="3" spans="1:2" ht="18.75">
      <c r="A3" s="139" t="str">
        <f>+'ESTADO DE SITUACION'!B4</f>
        <v>Al 30 de ABRIL  de 2026</v>
      </c>
      <c r="B3" s="139"/>
    </row>
    <row r="4" spans="1:2" ht="18.75">
      <c r="A4" s="139" t="s">
        <v>2</v>
      </c>
      <c r="B4" s="139"/>
    </row>
    <row r="8" spans="1:2">
      <c r="A8" s="140" t="s">
        <v>64</v>
      </c>
      <c r="B8" s="143" t="s">
        <v>58</v>
      </c>
    </row>
    <row r="9" spans="1:2">
      <c r="A9" s="141"/>
      <c r="B9" s="144"/>
    </row>
    <row r="10" spans="1:2">
      <c r="A10" s="142"/>
      <c r="B10" s="145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34">
        <v>7365289.3500000006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5">
        <f>+B11+B12+B13+B14+B15</f>
        <v>7365289.3500000006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workbookViewId="0">
      <selection activeCell="B13" sqref="B13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56</v>
      </c>
      <c r="B2" s="139"/>
    </row>
    <row r="3" spans="1:2" ht="18.75">
      <c r="A3" s="139" t="str">
        <f>+'ESTADO DE SITUACION'!B4</f>
        <v>Al 30 de ABRIL  de 2026</v>
      </c>
      <c r="B3" s="139"/>
    </row>
    <row r="4" spans="1:2" ht="18.75">
      <c r="A4" s="139" t="s">
        <v>2</v>
      </c>
      <c r="B4" s="139"/>
    </row>
    <row r="5" spans="1:2" ht="15.75">
      <c r="A5" s="39"/>
    </row>
    <row r="7" spans="1:2">
      <c r="A7" s="146" t="s">
        <v>57</v>
      </c>
      <c r="B7" s="143" t="s">
        <v>58</v>
      </c>
    </row>
    <row r="8" spans="1:2">
      <c r="A8" s="147"/>
      <c r="B8" s="144"/>
    </row>
    <row r="9" spans="1:2">
      <c r="A9" s="148"/>
      <c r="B9" s="145"/>
    </row>
    <row r="10" spans="1:2" ht="15.75">
      <c r="A10" s="40" t="s">
        <v>59</v>
      </c>
      <c r="B10" s="93">
        <f>548017.66+117142.82</f>
        <v>665160.48</v>
      </c>
    </row>
    <row r="11" spans="1:2" ht="15.75">
      <c r="A11" s="41" t="s">
        <v>60</v>
      </c>
      <c r="B11" s="93">
        <v>18159981.260000002</v>
      </c>
    </row>
    <row r="12" spans="1:2" ht="15.75">
      <c r="A12" s="41" t="s">
        <v>61</v>
      </c>
      <c r="B12" s="73">
        <v>96163.8</v>
      </c>
    </row>
    <row r="13" spans="1:2">
      <c r="A13" s="43" t="s">
        <v>62</v>
      </c>
      <c r="B13" s="94">
        <f>SUM(B10:B12)</f>
        <v>18921305.540000003</v>
      </c>
    </row>
    <row r="22" spans="3:3">
      <c r="C22" t="s">
        <v>23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70</v>
      </c>
      <c r="B2" s="139"/>
    </row>
    <row r="3" spans="1:2" ht="18.75">
      <c r="A3" s="139" t="str">
        <f>+'ESTADO DE SITUACION'!B4</f>
        <v>Al 30 de ABRIL  de 2026</v>
      </c>
      <c r="B3" s="139"/>
    </row>
    <row r="4" spans="1:2" ht="18.75">
      <c r="A4" s="139" t="s">
        <v>2</v>
      </c>
      <c r="B4" s="139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40" t="s">
        <v>64</v>
      </c>
      <c r="B8" s="143" t="s">
        <v>58</v>
      </c>
    </row>
    <row r="9" spans="1:2">
      <c r="A9" s="141"/>
      <c r="B9" s="144"/>
    </row>
    <row r="10" spans="1:2">
      <c r="A10" s="142"/>
      <c r="B10" s="145"/>
    </row>
    <row r="11" spans="1:2" ht="15.75">
      <c r="A11" s="52" t="s">
        <v>71</v>
      </c>
      <c r="B11" s="91">
        <v>10358712.097000001</v>
      </c>
    </row>
    <row r="12" spans="1:2" ht="15.75">
      <c r="A12" s="53" t="s">
        <v>72</v>
      </c>
      <c r="B12" s="92">
        <f>+B11</f>
        <v>10358712.097000001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12" sqref="B1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5" t="str">
        <f>+'ESTADO DE SITUACION'!B2</f>
        <v>HOSPITAL PRO. INMACULADA CONCEPCION</v>
      </c>
      <c r="B1" s="135"/>
    </row>
    <row r="2" spans="1:5" ht="18.75">
      <c r="A2" s="139" t="s">
        <v>73</v>
      </c>
      <c r="B2" s="139"/>
    </row>
    <row r="3" spans="1:5" ht="18.75">
      <c r="A3" s="139" t="str">
        <f>+'ESTADO DE SITUACION'!B4</f>
        <v>Al 30 de ABRIL  de 2026</v>
      </c>
      <c r="B3" s="139"/>
    </row>
    <row r="4" spans="1:5" ht="18.75">
      <c r="A4" s="139" t="s">
        <v>2</v>
      </c>
      <c r="B4" s="139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40" t="s">
        <v>64</v>
      </c>
      <c r="B8" s="143" t="s">
        <v>58</v>
      </c>
    </row>
    <row r="9" spans="1:5">
      <c r="A9" s="141"/>
      <c r="B9" s="144"/>
    </row>
    <row r="10" spans="1:5">
      <c r="A10" s="142"/>
      <c r="B10" s="145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135181.65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135181.65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F43" sqref="A1:F43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5" t="str">
        <f>+'ESTADO DE SITUACION'!B2</f>
        <v>HOSPITAL PRO. INMACULADA CONCEPCION</v>
      </c>
      <c r="C2" s="135"/>
      <c r="D2" s="135"/>
      <c r="E2" s="135"/>
      <c r="F2" s="1"/>
    </row>
    <row r="3" spans="1:8" ht="15.75">
      <c r="A3" s="2"/>
      <c r="B3" s="150" t="s">
        <v>83</v>
      </c>
      <c r="C3" s="150"/>
      <c r="D3" s="150"/>
      <c r="E3" s="150"/>
      <c r="F3" s="1"/>
    </row>
    <row r="4" spans="1:8" ht="15.75">
      <c r="A4" s="2"/>
      <c r="B4" s="151" t="str">
        <f>"Del ejercicio terminado "&amp;'ESTADO DE SITUACION'!B4</f>
        <v>Del ejercicio terminado Al 30 de ABRIL  de 2026</v>
      </c>
      <c r="C4" s="135"/>
      <c r="D4" s="135"/>
      <c r="E4" s="135"/>
      <c r="F4" s="1"/>
    </row>
    <row r="5" spans="1:8" ht="15.75">
      <c r="A5" s="2"/>
      <c r="B5" s="135" t="s">
        <v>2</v>
      </c>
      <c r="C5" s="135"/>
      <c r="D5" s="135"/>
      <c r="E5" s="135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8343908</v>
      </c>
      <c r="F11" s="1"/>
      <c r="H11" s="131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8343908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0</v>
      </c>
      <c r="F16" s="20"/>
      <c r="G16" s="127"/>
      <c r="H16" s="127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9971682.6499999985</v>
      </c>
      <c r="F18" s="1"/>
      <c r="G18" s="128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15090.74</v>
      </c>
      <c r="F22" s="1"/>
    </row>
    <row r="23" spans="1:7">
      <c r="A23" s="2"/>
      <c r="B23" s="7" t="s">
        <v>98</v>
      </c>
      <c r="C23" s="2"/>
      <c r="D23" s="2"/>
      <c r="E23" s="62">
        <f>SUM(E16:E22)</f>
        <v>9986773.3899999987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-1642865.3899999987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2"/>
      <c r="C37" s="152"/>
      <c r="D37" s="152"/>
      <c r="E37" s="152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9" t="s">
        <v>55</v>
      </c>
      <c r="E39" s="149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4" workbookViewId="0">
      <selection activeCell="D18" sqref="D18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9" t="str">
        <f>+'ESTADO DE SITUACION'!B2</f>
        <v>HOSPITAL PRO. INMACULADA CONCEPCION</v>
      </c>
      <c r="B1" s="139"/>
    </row>
    <row r="2" spans="1:6" ht="18.75">
      <c r="A2" s="139" t="s">
        <v>105</v>
      </c>
      <c r="B2" s="139"/>
    </row>
    <row r="3" spans="1:6" ht="18.75">
      <c r="A3" s="139" t="str">
        <f>+'ESTADO DE SITUACION'!B4</f>
        <v>Al 30 de ABRIL  de 2026</v>
      </c>
      <c r="B3" s="139"/>
    </row>
    <row r="4" spans="1:6" ht="18.75">
      <c r="A4" s="139" t="s">
        <v>2</v>
      </c>
      <c r="B4" s="139"/>
    </row>
    <row r="5" spans="1:6" ht="15.75">
      <c r="A5" s="60"/>
      <c r="B5" s="51"/>
    </row>
    <row r="6" spans="1:6" ht="15.75">
      <c r="A6" s="60"/>
      <c r="B6" s="51"/>
    </row>
    <row r="7" spans="1:6">
      <c r="A7" s="140" t="s">
        <v>64</v>
      </c>
      <c r="B7" s="143" t="s">
        <v>58</v>
      </c>
    </row>
    <row r="8" spans="1:6">
      <c r="A8" s="141"/>
      <c r="B8" s="144"/>
      <c r="E8" s="127"/>
    </row>
    <row r="9" spans="1:6">
      <c r="A9" s="142"/>
      <c r="B9" s="145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170042.5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0</v>
      </c>
      <c r="D13" s="82"/>
      <c r="F13" t="s">
        <v>23</v>
      </c>
    </row>
    <row r="14" spans="1:6" ht="15.75">
      <c r="A14" s="61" t="s">
        <v>110</v>
      </c>
      <c r="B14" s="73">
        <v>1757114.81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1927157.31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218</v>
      </c>
      <c r="B2" s="139"/>
    </row>
    <row r="3" spans="1:2" ht="18.75">
      <c r="A3" s="139" t="str">
        <f>+'ESTADO DE SITUACION'!B4</f>
        <v>Al 30 de ABRIL  de 2026</v>
      </c>
      <c r="B3" s="139"/>
    </row>
    <row r="4" spans="1:2" ht="18.75">
      <c r="A4" s="139" t="s">
        <v>2</v>
      </c>
      <c r="B4" s="139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3" t="s">
        <v>64</v>
      </c>
      <c r="B8" s="143" t="s">
        <v>58</v>
      </c>
    </row>
    <row r="9" spans="1:2">
      <c r="A9" s="154"/>
      <c r="B9" s="144"/>
    </row>
    <row r="10" spans="1:2">
      <c r="A10" s="155"/>
      <c r="B10" s="145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2026-03-10T12:56:53Z</cp:lastPrinted>
  <dcterms:created xsi:type="dcterms:W3CDTF">2023-03-03T18:35:30Z</dcterms:created>
  <dcterms:modified xsi:type="dcterms:W3CDTF">2026-05-06T13:37:30Z</dcterms:modified>
</cp:coreProperties>
</file>