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20490" windowHeight="7755" tabRatio="792"/>
  </bookViews>
  <sheets>
    <sheet name="ESTADO DE SITUACION" sheetId="1" r:id="rId1"/>
    <sheet name="Nota 7 Efectivo" sheetId="9" r:id="rId2"/>
    <sheet name="NDR 8" sheetId="3" r:id="rId3"/>
    <sheet name="NDR 9" sheetId="4" r:id="rId4"/>
    <sheet name="NDR 11" sheetId="5" r:id="rId5"/>
    <sheet name="NDR 12" sheetId="6" r:id="rId6"/>
    <sheet name="ESTADO DE RENDIMIENTO FINANCIER" sheetId="7" r:id="rId7"/>
    <sheet name="nota 13" sheetId="8" r:id="rId8"/>
    <sheet name="NOTA 16" sheetId="13" r:id="rId9"/>
    <sheet name="NOTA 17" sheetId="10" r:id="rId10"/>
    <sheet name="NOTAS 18 A LA 22" sheetId="12" r:id="rId11"/>
  </sheets>
  <definedNames>
    <definedName name="_xlnm.Print_Area" localSheetId="1">'Nota 7 Efectivo'!$B$1:$C$38</definedName>
  </definedNames>
  <calcPr calcId="144525"/>
</workbook>
</file>

<file path=xl/calcChain.xml><?xml version="1.0" encoding="utf-8"?>
<calcChain xmlns="http://schemas.openxmlformats.org/spreadsheetml/2006/main">
  <c r="E55" i="1" l="1"/>
  <c r="B35" i="12" l="1"/>
  <c r="B29" i="12"/>
  <c r="B9" i="10"/>
  <c r="B10" i="4" l="1"/>
  <c r="E16" i="7" l="1"/>
  <c r="I28" i="1"/>
  <c r="B46" i="12" l="1"/>
  <c r="B67" i="12" s="1"/>
  <c r="A3" i="12"/>
  <c r="A1" i="12"/>
  <c r="B25" i="10"/>
  <c r="B10" i="10"/>
  <c r="A3" i="10"/>
  <c r="A1" i="10"/>
  <c r="B14" i="13"/>
  <c r="A3" i="13"/>
  <c r="A1" i="13"/>
  <c r="B16" i="8"/>
  <c r="E39" i="1" s="1"/>
  <c r="A3" i="8"/>
  <c r="A1" i="8"/>
  <c r="E34" i="7"/>
  <c r="E22" i="7"/>
  <c r="B4" i="7"/>
  <c r="B2" i="7"/>
  <c r="B19" i="6"/>
  <c r="E37" i="1" s="1"/>
  <c r="A3" i="6"/>
  <c r="A1" i="6"/>
  <c r="B12" i="5"/>
  <c r="E34" i="1" s="1"/>
  <c r="A3" i="5"/>
  <c r="A1" i="5"/>
  <c r="B13" i="4"/>
  <c r="E14" i="1" s="1"/>
  <c r="A3" i="4"/>
  <c r="A1" i="4"/>
  <c r="B16" i="3"/>
  <c r="E13" i="1" s="1"/>
  <c r="A3" i="3"/>
  <c r="A1" i="3"/>
  <c r="C24" i="9"/>
  <c r="C37" i="9" s="1"/>
  <c r="E10" i="1" s="1"/>
  <c r="B3" i="9"/>
  <c r="B1" i="9"/>
  <c r="E60" i="1"/>
  <c r="E51" i="1"/>
  <c r="E27" i="1"/>
  <c r="E22" i="1"/>
  <c r="E17" i="1" l="1"/>
  <c r="E29" i="1" s="1"/>
  <c r="E18" i="7"/>
  <c r="E23" i="7" s="1"/>
  <c r="B26" i="10"/>
  <c r="E11" i="7" s="1"/>
  <c r="E13" i="7" s="1"/>
  <c r="E42" i="1"/>
  <c r="E52" i="1" s="1"/>
  <c r="E62" i="1" s="1"/>
  <c r="E29" i="7" l="1"/>
</calcChain>
</file>

<file path=xl/sharedStrings.xml><?xml version="1.0" encoding="utf-8"?>
<sst xmlns="http://schemas.openxmlformats.org/spreadsheetml/2006/main" count="276" uniqueCount="226">
  <si>
    <t>HOSPITAL PRO. INMACULADA CONCEPCION</t>
  </si>
  <si>
    <t>Estado de Situación Financiera</t>
  </si>
  <si>
    <t>(Valores en RD$)</t>
  </si>
  <si>
    <t>Activos</t>
  </si>
  <si>
    <t>Activos corrientes</t>
  </si>
  <si>
    <t>Efectivo y equivalentes de efectivo (Nota 7)</t>
  </si>
  <si>
    <t>Inversiones a corto plazo (Nota 8)</t>
  </si>
  <si>
    <t>Porción corriente de documentos por cobrar (Nota 9)</t>
  </si>
  <si>
    <t>Cuenta por cobrar a corto plazo (Notas 8)</t>
  </si>
  <si>
    <t>Inventarios (Nota 9)</t>
  </si>
  <si>
    <t>Pagos anticipados (Nota 12)</t>
  </si>
  <si>
    <t>Otros activos corrientes (Nota 13)</t>
  </si>
  <si>
    <t>Total activos corrientes</t>
  </si>
  <si>
    <t>Activos no corrientes</t>
  </si>
  <si>
    <t>Cuentas por cobrar a largo plazo (Notas 14)</t>
  </si>
  <si>
    <t>Documentos por cobrar (Nota 15)</t>
  </si>
  <si>
    <t>Inversiones a largo plazo (Nota 16)</t>
  </si>
  <si>
    <t>Otros activos financieros (Notas 17)</t>
  </si>
  <si>
    <t>Mobiliarios y equipos neto (Nota 10)</t>
  </si>
  <si>
    <t xml:space="preserve">Activos intangibles (Nota 10) </t>
  </si>
  <si>
    <t xml:space="preserve">Otros activos no financieros (Nota 20) </t>
  </si>
  <si>
    <t>Total activos no corrientes</t>
  </si>
  <si>
    <t>Total activos</t>
  </si>
  <si>
    <t xml:space="preserve"> </t>
  </si>
  <si>
    <t>Pasivos</t>
  </si>
  <si>
    <t>Pasivos corrientes</t>
  </si>
  <si>
    <t>Sobregiro bancario (Nota 21)</t>
  </si>
  <si>
    <t>Cuentas por pagar a corto plazo (Nota 11)</t>
  </si>
  <si>
    <t>Préstamos a corto plazo (Nota 23)</t>
  </si>
  <si>
    <t>Parte corriente de préstamos a largo plazo (Nota 24)</t>
  </si>
  <si>
    <t>Retenciones y acumulaciones por pagar (Nota 12)</t>
  </si>
  <si>
    <t>Provisiones a corto plazo (Nota 26)</t>
  </si>
  <si>
    <t>Beneficios a empleados a corto plazo (Nota 13)</t>
  </si>
  <si>
    <t>Pensiones (Nota 28)</t>
  </si>
  <si>
    <t>Otros pasivos corrientes (Nota 29)</t>
  </si>
  <si>
    <t>Total pasivos corrientes</t>
  </si>
  <si>
    <t>Pasivos no corrientes</t>
  </si>
  <si>
    <t>Cuentas por pagar a largo plazo (Nota 14)</t>
  </si>
  <si>
    <t>Préstamos a largo plazo (Nota 31)</t>
  </si>
  <si>
    <t>Instrumentos de deuda (Nota 32)</t>
  </si>
  <si>
    <t>Provisiones a largo plazo (Nota 33)</t>
  </si>
  <si>
    <t>Beneficios a empleados a largo plazo (Nota 15)</t>
  </si>
  <si>
    <t>Otros pasivos no corrientes (Nota 35)</t>
  </si>
  <si>
    <t>Total pasivos no corrientes</t>
  </si>
  <si>
    <t xml:space="preserve">Total pasivos </t>
  </si>
  <si>
    <t>Activos Netos/Patrimonio (Nota 16)</t>
  </si>
  <si>
    <t>Capital</t>
  </si>
  <si>
    <t>Reservas</t>
  </si>
  <si>
    <t>Resultados positivos (ahorro) / negativo (desahorro)</t>
  </si>
  <si>
    <t xml:space="preserve">Resultados acumulados </t>
  </si>
  <si>
    <t>Intereses minoritarios</t>
  </si>
  <si>
    <t>Total activos netos/patrimonio</t>
  </si>
  <si>
    <t>Total pasivos y activos netos/patrimonio</t>
  </si>
  <si>
    <t>Realizado por</t>
  </si>
  <si>
    <t>Claribel Rodriguez Paulino</t>
  </si>
  <si>
    <t>Contador</t>
  </si>
  <si>
    <t>Nota # 9: Inventario</t>
  </si>
  <si>
    <t>Descripción</t>
  </si>
  <si>
    <t>Monto</t>
  </si>
  <si>
    <t>Inventario de Útiles  y Suministro  de Oficina</t>
  </si>
  <si>
    <t>Inventario Medicamentos y mat. Gastable y quirurgico.</t>
  </si>
  <si>
    <t>Inventario de  Despensa</t>
  </si>
  <si>
    <t>Total Inventario</t>
  </si>
  <si>
    <t>Notas # 8: Cuenta Por Cobrar</t>
  </si>
  <si>
    <t>Detalle</t>
  </si>
  <si>
    <t>Cuentas Por Cobrar  Colaboradores</t>
  </si>
  <si>
    <t>Otras  Cuentas Por Cobrar (Retencion IR-3)</t>
  </si>
  <si>
    <t>Cuentas por Cobrar Proyecto FGBRSS</t>
  </si>
  <si>
    <t>Anticipos financieros</t>
  </si>
  <si>
    <t>Total Cuentas Por Cobrar</t>
  </si>
  <si>
    <t>Nota # 11: Cuentas por Pagar a Corto Plazo</t>
  </si>
  <si>
    <t>Cuentas por Pagar Suplidores</t>
  </si>
  <si>
    <t>Total Cuentas Por Pagar a Corto Plazo</t>
  </si>
  <si>
    <t>Nota #12:  Retenciones y Acumulaciones</t>
  </si>
  <si>
    <t>Retenciones ISR Empleados</t>
  </si>
  <si>
    <t>Retencion ISR 5%</t>
  </si>
  <si>
    <t>Retenciones ISR 10%</t>
  </si>
  <si>
    <t xml:space="preserve">Retencion ITBIS </t>
  </si>
  <si>
    <t>Infotep</t>
  </si>
  <si>
    <t>Retencion Seguridad Social</t>
  </si>
  <si>
    <t>Retencion de Supervision de Obras</t>
  </si>
  <si>
    <t>Retencion ley 6-86 Pensiones</t>
  </si>
  <si>
    <t xml:space="preserve">Total Retenciones y Acumulaciones </t>
  </si>
  <si>
    <t>Estado de Rendimiento Financiero</t>
  </si>
  <si>
    <t>Ingresos (Nota 17)</t>
  </si>
  <si>
    <t xml:space="preserve">Impuestos </t>
  </si>
  <si>
    <t>Ingresos por transacciones con contraprestación</t>
  </si>
  <si>
    <t>Transferencias</t>
  </si>
  <si>
    <t>Recargos, multas y otros ingresos</t>
  </si>
  <si>
    <t>Total ingresos</t>
  </si>
  <si>
    <t>Gastos (Notas 18, 19, 20, 21 y 22)</t>
  </si>
  <si>
    <t>Sueldos, salarios y beneficios a empleados</t>
  </si>
  <si>
    <t>Subvenciones y otros pagos por transferencias</t>
  </si>
  <si>
    <t>Suministros y materiales para consumo</t>
  </si>
  <si>
    <t>Gasto de depreciación y amortización</t>
  </si>
  <si>
    <t>Deterioro del valor de propiedad, planta y equipo</t>
  </si>
  <si>
    <t>Otros gastos</t>
  </si>
  <si>
    <t>Gastos financieros</t>
  </si>
  <si>
    <t>Total gastos</t>
  </si>
  <si>
    <t>Ganancia (pérdida) por diferencia cambiaria</t>
  </si>
  <si>
    <t xml:space="preserve">Participación en resultado de asociadas </t>
  </si>
  <si>
    <t>Atribuible a:</t>
  </si>
  <si>
    <t>Propietarios de la entidad controladora</t>
  </si>
  <si>
    <t xml:space="preserve">Intereses minoritarios </t>
  </si>
  <si>
    <t>Licda Claribel Rodriguez Paulino</t>
  </si>
  <si>
    <t>Nota # 13: Beneficios a Empleados por Pagar a Corto Plazo</t>
  </si>
  <si>
    <t>Sueldos Por Pagar</t>
  </si>
  <si>
    <t xml:space="preserve">Viaticos Empleados </t>
  </si>
  <si>
    <t xml:space="preserve">Prestaciones Laborales Por Pagar Empleados </t>
  </si>
  <si>
    <t>Regalia Pascual</t>
  </si>
  <si>
    <t>Incentivo</t>
  </si>
  <si>
    <t>Seguridad Social x Pagar</t>
  </si>
  <si>
    <t>Total Beneficios a Empleados por Pagar a Corto Plazo</t>
  </si>
  <si>
    <t>Total efectivo y equivalentes de efectivo</t>
  </si>
  <si>
    <t>Total balance cuentas de bancarias tesoreria nacional</t>
  </si>
  <si>
    <t>Sub-Cuota de Pago Direccion Central Servicio Nacional de Salud</t>
  </si>
  <si>
    <t>Sud- Cuenta Disponibilidad Direccion Central Servicio Nacional de Salud</t>
  </si>
  <si>
    <t>Cuenta Colectora Recursos Directos PSS</t>
  </si>
  <si>
    <t>Recaudacion Establecimiento de Salud PSS</t>
  </si>
  <si>
    <t>Cuenta Direccion Central SNS</t>
  </si>
  <si>
    <t>Sud- Cuenta Cuota de Pago Direccion Central Servicio Nacional de Salud</t>
  </si>
  <si>
    <t>Fondo de la Direccion Central Servicio Nacional de Salud</t>
  </si>
  <si>
    <t>Tesoreria Nacional</t>
  </si>
  <si>
    <t># Cta.</t>
  </si>
  <si>
    <t>Total balance cuentas de bancarias del Reservas</t>
  </si>
  <si>
    <t>Cta. Nomina</t>
  </si>
  <si>
    <t>Anticipo Financieros</t>
  </si>
  <si>
    <t>Cuenta Proyecto FGRSS</t>
  </si>
  <si>
    <t>Venta de Servicios</t>
  </si>
  <si>
    <t>Cuenta Ayuda</t>
  </si>
  <si>
    <t>Cuenta Tuberculosis</t>
  </si>
  <si>
    <t>314-000181-0</t>
  </si>
  <si>
    <t xml:space="preserve">Cuenta VIH </t>
  </si>
  <si>
    <t>314-0000920-0</t>
  </si>
  <si>
    <t xml:space="preserve">Fondos Especiales CDC </t>
  </si>
  <si>
    <t>314-00145-4</t>
  </si>
  <si>
    <t xml:space="preserve">Cuenta Nueva Ranchito </t>
  </si>
  <si>
    <t>240-020561-7</t>
  </si>
  <si>
    <t xml:space="preserve"> Fondo Operativo </t>
  </si>
  <si>
    <t>314-0000776</t>
  </si>
  <si>
    <r>
      <rPr>
        <sz val="7"/>
        <color rgb="FF212121"/>
        <rFont val="Times New Roman"/>
        <family val="1"/>
      </rPr>
      <t> </t>
    </r>
    <r>
      <rPr>
        <sz val="11"/>
        <color rgb="FF212121"/>
        <rFont val="Times New Roman"/>
        <family val="1"/>
      </rPr>
      <t>Servicio Nacional de Salud (Fondos Senasa)</t>
    </r>
  </si>
  <si>
    <t>160-112014</t>
  </si>
  <si>
    <t xml:space="preserve"> Fondo Salud Ex-PSS </t>
  </si>
  <si>
    <t>Operaciones Ex PSS</t>
  </si>
  <si>
    <t>Caja Chica</t>
  </si>
  <si>
    <t>Nombre de cuenta</t>
  </si>
  <si>
    <t xml:space="preserve">Nota # 7: Efectivo Caja y Bancos </t>
  </si>
  <si>
    <t>Cuentas por Cobrar Ventas de Servicios (HOSPITAL INMACULADA CONCEPCION)</t>
  </si>
  <si>
    <t>Realizado por:</t>
  </si>
  <si>
    <t>Nota 17: Ingresos</t>
  </si>
  <si>
    <t>Ingresos con Contraprestacion de Servicios</t>
  </si>
  <si>
    <t>Sub-Total</t>
  </si>
  <si>
    <t>Ingresos sin  Contraprestacion de Servicios</t>
  </si>
  <si>
    <t>Otros Ingresos</t>
  </si>
  <si>
    <t xml:space="preserve">Cuenta Tuberculosis </t>
  </si>
  <si>
    <t>Total</t>
  </si>
  <si>
    <t>Nota #18,19,20,21 y 22 Gastos Generales</t>
  </si>
  <si>
    <t>Detalles</t>
  </si>
  <si>
    <t>Gastos de Consumo</t>
  </si>
  <si>
    <t>Remuneraciones</t>
  </si>
  <si>
    <t>Sueldos para Cargos Fijos</t>
  </si>
  <si>
    <t>Sueldos Personal Temporero</t>
  </si>
  <si>
    <t>Compensaciones Directas al Personal</t>
  </si>
  <si>
    <t>Jornales</t>
  </si>
  <si>
    <t>Honorarios</t>
  </si>
  <si>
    <t>Dietas y Gastos de Representacion</t>
  </si>
  <si>
    <t>Prestaciones y Bonificaciones</t>
  </si>
  <si>
    <t>Contribuciones a la Seguridad Social</t>
  </si>
  <si>
    <t>Sueldo anual nº 13</t>
  </si>
  <si>
    <t>Otros Servicios Personales</t>
  </si>
  <si>
    <t>Bienes y Servicios</t>
  </si>
  <si>
    <t>Servicios no Personales</t>
  </si>
  <si>
    <t>Servicios de Comunicaciones</t>
  </si>
  <si>
    <t>Servicios Basicos</t>
  </si>
  <si>
    <t>Publicidad, Impresiones y Encuadernaciones</t>
  </si>
  <si>
    <t>Viaticos Dentro y Fuera del Pais</t>
  </si>
  <si>
    <t>Transporte y Almacenaje</t>
  </si>
  <si>
    <t>Alquileres</t>
  </si>
  <si>
    <t>Seguros</t>
  </si>
  <si>
    <t>Conservacion, Reparaciones Menores y Construcciones Temporales</t>
  </si>
  <si>
    <t>Otros Servicios No Personales</t>
  </si>
  <si>
    <t>Materiales y Suministros</t>
  </si>
  <si>
    <t>Alimentos y Productos Agroforestales</t>
  </si>
  <si>
    <t>Productos Medicinaels para uso humanos</t>
  </si>
  <si>
    <t>Textiles y Vestuarios</t>
  </si>
  <si>
    <t>Productos de Papel, Carton e Impresos</t>
  </si>
  <si>
    <t>Combustibles, Lubricantes, Productos Auimicos y Conexos</t>
  </si>
  <si>
    <t>Productos de Cuero, Caucho y Plastico</t>
  </si>
  <si>
    <t>Productos de Minerales Metalicos y no Metalicos</t>
  </si>
  <si>
    <t>Productos y Utiles Varios</t>
  </si>
  <si>
    <t>Productos quimicos de laboratorio y uso personal</t>
  </si>
  <si>
    <t>Material de Limpieza</t>
  </si>
  <si>
    <t>Utilies de escritorio, oficina e informatica</t>
  </si>
  <si>
    <t>Utiles Menores medicos quirurgico y de laboratorio</t>
  </si>
  <si>
    <t>Productos electricos afienes</t>
  </si>
  <si>
    <t>Utiles de cocian y comedor</t>
  </si>
  <si>
    <t>Depreciacion</t>
  </si>
  <si>
    <t>Direccion general de Contabilidad Gubernamental</t>
  </si>
  <si>
    <t>Plan de Cuentas General Para el Sector Publico</t>
  </si>
  <si>
    <t>Gastos por Cuentas Incobrables</t>
  </si>
  <si>
    <t>Perdidas en Rentas por Recaudar</t>
  </si>
  <si>
    <t>Perdidas en Cuentas Por Cobrar</t>
  </si>
  <si>
    <t>Gastos Financieros</t>
  </si>
  <si>
    <t>Intereses de la Deuda Interna</t>
  </si>
  <si>
    <t>Intereses de la Deuda Externa</t>
  </si>
  <si>
    <t>Comisiones de la Deuda Interna</t>
  </si>
  <si>
    <t>Comisiones de la Deuda Externa</t>
  </si>
  <si>
    <t>Comisiones y Gastos Bancarios</t>
  </si>
  <si>
    <t>Perdida en Operaciones Financieras</t>
  </si>
  <si>
    <t>Transferencias y Donaciones Corrientes</t>
  </si>
  <si>
    <t>Transferencias Corrientes</t>
  </si>
  <si>
    <t>Prestaciones de la Seguridad Social</t>
  </si>
  <si>
    <t>Transferencias al Sector Privado</t>
  </si>
  <si>
    <t>Transferencias al Sector Publico</t>
  </si>
  <si>
    <t>Transferencias al Sector Externo</t>
  </si>
  <si>
    <t>Donaciones Dorrientes</t>
  </si>
  <si>
    <t>Donaciones a Gobiernos Exranjeros</t>
  </si>
  <si>
    <t>Total Gastos Generales</t>
  </si>
  <si>
    <t xml:space="preserve">Nota #16: Patrimonio </t>
  </si>
  <si>
    <t xml:space="preserve">Capital                                                                      </t>
  </si>
  <si>
    <t>Resultados positivos (ahorro)/negativo (desahorro)</t>
  </si>
  <si>
    <t>Total Patrimonio Neto</t>
  </si>
  <si>
    <r>
      <t xml:space="preserve">Resultado acumulado                                               </t>
    </r>
    <r>
      <rPr>
        <u/>
        <sz val="12"/>
        <color theme="1"/>
        <rFont val="Times New Roman"/>
        <family val="1"/>
      </rPr>
      <t xml:space="preserve">        </t>
    </r>
  </si>
  <si>
    <t>Atencion a extranjeros</t>
  </si>
  <si>
    <t xml:space="preserve">  </t>
  </si>
  <si>
    <t>Al 31 de MARZO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</si>
</sst>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1">
    <numFmt numFmtId="43" formatCode="_-* #,##0.00_-;\-* #,##0.00_-;_-* &quot;-&quot;??_-;_-@_-"/>
    <numFmt numFmtId="164" formatCode="_(&quot;RD$&quot;* #,##0_);_(&quot;RD$&quot;* \(#,##0\);_(&quot;RD$&quot;* &quot;-&quot;_);_(@_)"/>
    <numFmt numFmtId="165" formatCode="_(* #,##0_);_(* \(#,##0\);_(* &quot;-&quot;_);_(@_)"/>
    <numFmt numFmtId="166" formatCode="_(&quot;RD$&quot;* #,##0.00_);_(&quot;RD$&quot;* \(#,##0.00\);_(&quot;RD$&quot;* &quot;-&quot;??_);_(@_)"/>
    <numFmt numFmtId="167" formatCode="_(* #,##0.00_);_(* \(#,##0.00\);_(* &quot;-&quot;??_);_(@_)"/>
    <numFmt numFmtId="168" formatCode="&quot;$&quot;#,##0.00_);\(&quot;$&quot;#,##0.00\)"/>
    <numFmt numFmtId="169" formatCode="_(* #,##0.0_);_(* \(#,##0.0\);_(* &quot;-&quot;_);_(@_)"/>
    <numFmt numFmtId="170" formatCode="_(* #,##0.00_);_(* \(#,##0.00\);_(* &quot;-&quot;_);_(@_)"/>
    <numFmt numFmtId="171" formatCode="_(* #,##0.0000_);_(* \(#,##0.0000\);_(* &quot;-&quot;_);_(@_)"/>
    <numFmt numFmtId="172" formatCode="_-* #,##0.00\ _€_-;\-* #,##0.00\ _€_-;_-* &quot;-&quot;??\ _€_-;_-@_-"/>
    <numFmt numFmtId="173" formatCode="#,##0.0000000000"/>
  </numFmts>
  <fonts count="35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6"/>
      <color theme="1"/>
      <name val="Times New Roman"/>
      <family val="1"/>
    </font>
    <font>
      <b/>
      <u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FF0000"/>
      <name val="Times New Roman"/>
      <family val="1"/>
    </font>
    <font>
      <b/>
      <u val="double"/>
      <sz val="11"/>
      <color theme="1"/>
      <name val="Times New Roman"/>
      <family val="1"/>
    </font>
    <font>
      <b/>
      <sz val="14"/>
      <color theme="1"/>
      <name val="Times New Roman"/>
      <family val="1"/>
    </font>
    <font>
      <b/>
      <sz val="12"/>
      <color rgb="FF000000"/>
      <name val="Times New Roman"/>
      <family val="1"/>
    </font>
    <font>
      <b/>
      <sz val="11"/>
      <color rgb="FF000000"/>
      <name val="Times New Roman"/>
      <family val="1"/>
    </font>
    <font>
      <sz val="11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  <font>
      <b/>
      <u/>
      <sz val="11"/>
      <color rgb="FF000000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Times New Roman"/>
      <family val="1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u/>
      <sz val="12"/>
      <color theme="1"/>
      <name val="Times New Roman"/>
      <family val="1"/>
    </font>
    <font>
      <sz val="11"/>
      <color rgb="FF212121"/>
      <name val="Times New Roman"/>
      <family val="1"/>
    </font>
    <font>
      <sz val="12"/>
      <color rgb="FF212121"/>
      <name val="Times New Roman"/>
      <family val="1"/>
    </font>
    <font>
      <sz val="7"/>
      <color rgb="FF212121"/>
      <name val="Times New Roman"/>
      <family val="1"/>
    </font>
    <font>
      <b/>
      <sz val="12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4"/>
      <color rgb="FF000000"/>
      <name val="Times New Roman"/>
      <family val="1"/>
    </font>
    <font>
      <b/>
      <sz val="14"/>
      <color rgb="FF0000FF"/>
      <name val="Times New Roman"/>
      <family val="1"/>
    </font>
    <font>
      <sz val="10"/>
      <color rgb="FF000000"/>
      <name val="Calibri"/>
      <family val="3"/>
      <charset val="134"/>
    </font>
    <font>
      <u/>
      <sz val="12"/>
      <color theme="1"/>
      <name val="Times New Roman"/>
      <family val="1"/>
    </font>
    <font>
      <sz val="11"/>
      <color theme="1"/>
      <name val="Calibri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9">
    <xf numFmtId="0" fontId="0" fillId="0" borderId="0"/>
    <xf numFmtId="167" fontId="18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172" fontId="22" fillId="0" borderId="0" applyFont="0" applyFill="0" applyBorder="0" applyAlignment="0" applyProtection="0"/>
    <xf numFmtId="0" fontId="18" fillId="0" borderId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7" fontId="18" fillId="0" borderId="0" applyFont="0" applyFill="0" applyBorder="0" applyAlignment="0" applyProtection="0"/>
    <xf numFmtId="166" fontId="18" fillId="0" borderId="0" applyFont="0" applyFill="0" applyBorder="0" applyAlignment="0" applyProtection="0"/>
    <xf numFmtId="0" fontId="29" fillId="0" borderId="0"/>
    <xf numFmtId="0" fontId="23" fillId="0" borderId="0"/>
    <xf numFmtId="0" fontId="18" fillId="0" borderId="0"/>
    <xf numFmtId="43" fontId="23" fillId="0" borderId="0" applyFont="0" applyFill="0" applyBorder="0" applyAlignment="0" applyProtection="0"/>
    <xf numFmtId="0" fontId="34" fillId="0" borderId="0"/>
    <xf numFmtId="172" fontId="23" fillId="0" borderId="0" applyFont="0" applyFill="0" applyBorder="0" applyAlignment="0" applyProtection="0"/>
    <xf numFmtId="167" fontId="18" fillId="0" borderId="0" applyFont="0" applyFill="0" applyBorder="0" applyAlignment="0" applyProtection="0"/>
  </cellStyleXfs>
  <cellXfs count="160">
    <xf numFmtId="0" fontId="0" fillId="0" borderId="0" xfId="0"/>
    <xf numFmtId="0" fontId="1" fillId="0" borderId="0" xfId="0" applyFont="1" applyAlignment="1">
      <alignment vertical="center"/>
    </xf>
    <xf numFmtId="0" fontId="1" fillId="2" borderId="0" xfId="0" applyFont="1" applyFill="1" applyAlignment="1">
      <alignment vertical="center"/>
    </xf>
    <xf numFmtId="0" fontId="0" fillId="0" borderId="0" xfId="0" applyAlignment="1">
      <alignment vertical="center"/>
    </xf>
    <xf numFmtId="0" fontId="3" fillId="2" borderId="0" xfId="0" applyFont="1" applyFill="1" applyAlignment="1">
      <alignment horizontal="left" vertical="center"/>
    </xf>
    <xf numFmtId="1" fontId="4" fillId="2" borderId="0" xfId="0" applyNumberFormat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left" vertical="center"/>
    </xf>
    <xf numFmtId="0" fontId="1" fillId="2" borderId="0" xfId="0" applyFont="1" applyFill="1" applyAlignment="1">
      <alignment horizontal="justify" vertical="center"/>
    </xf>
    <xf numFmtId="39" fontId="5" fillId="2" borderId="0" xfId="0" applyNumberFormat="1" applyFont="1" applyFill="1" applyAlignment="1">
      <alignment vertical="center"/>
    </xf>
    <xf numFmtId="39" fontId="1" fillId="2" borderId="0" xfId="0" applyNumberFormat="1" applyFont="1" applyFill="1" applyAlignment="1">
      <alignment vertical="center"/>
    </xf>
    <xf numFmtId="169" fontId="1" fillId="2" borderId="0" xfId="0" applyNumberFormat="1" applyFont="1" applyFill="1" applyAlignment="1">
      <alignment vertical="center"/>
    </xf>
    <xf numFmtId="165" fontId="1" fillId="2" borderId="0" xfId="0" applyNumberFormat="1" applyFont="1" applyFill="1" applyAlignment="1">
      <alignment horizontal="left" vertical="center"/>
    </xf>
    <xf numFmtId="165" fontId="1" fillId="2" borderId="0" xfId="0" applyNumberFormat="1" applyFont="1" applyFill="1" applyAlignment="1">
      <alignment vertical="center"/>
    </xf>
    <xf numFmtId="0" fontId="1" fillId="0" borderId="0" xfId="0" applyFont="1"/>
    <xf numFmtId="0" fontId="1" fillId="2" borderId="0" xfId="0" applyFont="1" applyFill="1"/>
    <xf numFmtId="169" fontId="1" fillId="2" borderId="0" xfId="0" applyNumberFormat="1" applyFont="1" applyFill="1"/>
    <xf numFmtId="165" fontId="1" fillId="2" borderId="0" xfId="0" applyNumberFormat="1" applyFont="1" applyFill="1" applyAlignment="1">
      <alignment horizontal="left" vertical="center" indent="5"/>
    </xf>
    <xf numFmtId="165" fontId="1" fillId="2" borderId="0" xfId="0" applyNumberFormat="1" applyFont="1" applyFill="1"/>
    <xf numFmtId="169" fontId="1" fillId="2" borderId="1" xfId="0" applyNumberFormat="1" applyFont="1" applyFill="1" applyBorder="1" applyAlignment="1">
      <alignment vertical="center"/>
    </xf>
    <xf numFmtId="4" fontId="1" fillId="0" borderId="0" xfId="0" applyNumberFormat="1" applyFont="1" applyAlignment="1">
      <alignment vertical="center"/>
    </xf>
    <xf numFmtId="169" fontId="1" fillId="2" borderId="1" xfId="0" applyNumberFormat="1" applyFont="1" applyFill="1" applyBorder="1"/>
    <xf numFmtId="165" fontId="1" fillId="2" borderId="1" xfId="0" applyNumberFormat="1" applyFont="1" applyFill="1" applyBorder="1"/>
    <xf numFmtId="169" fontId="5" fillId="2" borderId="1" xfId="0" applyNumberFormat="1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vertical="center"/>
    </xf>
    <xf numFmtId="169" fontId="5" fillId="2" borderId="0" xfId="0" applyNumberFormat="1" applyFont="1" applyFill="1" applyAlignment="1">
      <alignment vertical="center"/>
    </xf>
    <xf numFmtId="165" fontId="5" fillId="2" borderId="0" xfId="0" applyNumberFormat="1" applyFont="1" applyFill="1" applyAlignment="1">
      <alignment vertical="center"/>
    </xf>
    <xf numFmtId="0" fontId="6" fillId="0" borderId="0" xfId="0" applyFont="1" applyAlignment="1">
      <alignment vertical="center"/>
    </xf>
    <xf numFmtId="169" fontId="5" fillId="2" borderId="2" xfId="0" applyNumberFormat="1" applyFont="1" applyFill="1" applyBorder="1" applyAlignment="1">
      <alignment vertical="center"/>
    </xf>
    <xf numFmtId="165" fontId="7" fillId="2" borderId="0" xfId="0" applyNumberFormat="1" applyFont="1" applyFill="1" applyAlignment="1">
      <alignment horizontal="left" vertical="center"/>
    </xf>
    <xf numFmtId="169" fontId="1" fillId="2" borderId="0" xfId="0" applyNumberFormat="1" applyFont="1" applyFill="1" applyAlignment="1">
      <alignment horizontal="left" vertical="center"/>
    </xf>
    <xf numFmtId="165" fontId="1" fillId="0" borderId="0" xfId="0" applyNumberFormat="1" applyFont="1" applyAlignment="1">
      <alignment vertical="center"/>
    </xf>
    <xf numFmtId="0" fontId="5" fillId="2" borderId="0" xfId="0" applyFont="1" applyFill="1" applyAlignment="1">
      <alignment horizontal="left" vertical="top"/>
    </xf>
    <xf numFmtId="165" fontId="1" fillId="0" borderId="0" xfId="0" applyNumberFormat="1" applyFont="1"/>
    <xf numFmtId="165" fontId="1" fillId="2" borderId="1" xfId="0" applyNumberFormat="1" applyFont="1" applyFill="1" applyBorder="1" applyAlignment="1">
      <alignment vertical="center"/>
    </xf>
    <xf numFmtId="164" fontId="1" fillId="0" borderId="0" xfId="0" applyNumberFormat="1" applyFont="1" applyAlignment="1">
      <alignment vertical="center"/>
    </xf>
    <xf numFmtId="0" fontId="5" fillId="2" borderId="0" xfId="0" applyFont="1" applyFill="1" applyAlignment="1">
      <alignment vertical="center"/>
    </xf>
    <xf numFmtId="0" fontId="1" fillId="2" borderId="0" xfId="0" applyFont="1" applyFill="1" applyAlignment="1">
      <alignment horizontal="left" vertical="center"/>
    </xf>
    <xf numFmtId="167" fontId="1" fillId="2" borderId="0" xfId="0" applyNumberFormat="1" applyFont="1" applyFill="1" applyAlignment="1">
      <alignment vertical="center"/>
    </xf>
    <xf numFmtId="0" fontId="9" fillId="0" borderId="0" xfId="0" applyFont="1" applyAlignment="1">
      <alignment vertical="center"/>
    </xf>
    <xf numFmtId="0" fontId="11" fillId="0" borderId="9" xfId="0" applyFont="1" applyBorder="1" applyAlignment="1">
      <alignment vertical="center"/>
    </xf>
    <xf numFmtId="0" fontId="11" fillId="0" borderId="11" xfId="0" applyFont="1" applyBorder="1" applyAlignment="1">
      <alignment vertical="center"/>
    </xf>
    <xf numFmtId="3" fontId="13" fillId="0" borderId="10" xfId="0" applyNumberFormat="1" applyFont="1" applyBorder="1" applyAlignment="1">
      <alignment horizontal="center"/>
    </xf>
    <xf numFmtId="0" fontId="10" fillId="0" borderId="10" xfId="0" applyFont="1" applyBorder="1" applyAlignment="1">
      <alignment vertical="center"/>
    </xf>
    <xf numFmtId="0" fontId="16" fillId="0" borderId="7" xfId="0" applyFont="1" applyBorder="1" applyAlignment="1">
      <alignment horizontal="left"/>
    </xf>
    <xf numFmtId="0" fontId="16" fillId="0" borderId="10" xfId="0" applyFont="1" applyBorder="1" applyAlignment="1">
      <alignment horizontal="left"/>
    </xf>
    <xf numFmtId="3" fontId="13" fillId="0" borderId="10" xfId="0" applyNumberFormat="1" applyFont="1" applyBorder="1"/>
    <xf numFmtId="0" fontId="15" fillId="0" borderId="11" xfId="0" applyFont="1" applyBorder="1" applyAlignment="1">
      <alignment horizontal="center"/>
    </xf>
    <xf numFmtId="0" fontId="17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0" fontId="8" fillId="0" borderId="0" xfId="0" applyFont="1" applyAlignment="1">
      <alignment horizontal="center" vertical="center"/>
    </xf>
    <xf numFmtId="167" fontId="16" fillId="0" borderId="0" xfId="1" applyFont="1" applyFill="1" applyBorder="1" applyAlignment="1">
      <alignment horizontal="center"/>
    </xf>
    <xf numFmtId="0" fontId="12" fillId="0" borderId="7" xfId="0" applyFont="1" applyBorder="1" applyAlignment="1">
      <alignment vertical="center"/>
    </xf>
    <xf numFmtId="0" fontId="15" fillId="0" borderId="10" xfId="0" applyFont="1" applyBorder="1" applyAlignment="1">
      <alignment horizontal="center"/>
    </xf>
    <xf numFmtId="0" fontId="13" fillId="0" borderId="7" xfId="0" applyFont="1" applyBorder="1"/>
    <xf numFmtId="3" fontId="12" fillId="0" borderId="10" xfId="0" applyNumberFormat="1" applyFont="1" applyBorder="1" applyAlignment="1">
      <alignment horizontal="center"/>
    </xf>
    <xf numFmtId="0" fontId="13" fillId="0" borderId="10" xfId="0" applyFont="1" applyBorder="1"/>
    <xf numFmtId="0" fontId="1" fillId="0" borderId="10" xfId="0" applyFont="1" applyBorder="1"/>
    <xf numFmtId="3" fontId="4" fillId="0" borderId="10" xfId="0" applyNumberFormat="1" applyFont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20" fillId="0" borderId="0" xfId="0" applyFont="1"/>
    <xf numFmtId="0" fontId="21" fillId="0" borderId="10" xfId="0" applyFont="1" applyBorder="1"/>
    <xf numFmtId="170" fontId="5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vertical="center"/>
    </xf>
    <xf numFmtId="170" fontId="1" fillId="2" borderId="1" xfId="0" applyNumberFormat="1" applyFont="1" applyFill="1" applyBorder="1" applyAlignment="1">
      <alignment vertical="center"/>
    </xf>
    <xf numFmtId="170" fontId="1" fillId="2" borderId="0" xfId="0" applyNumberFormat="1" applyFont="1" applyFill="1" applyAlignment="1">
      <alignment horizontal="left" vertical="center"/>
    </xf>
    <xf numFmtId="171" fontId="1" fillId="2" borderId="1" xfId="0" applyNumberFormat="1" applyFont="1" applyFill="1" applyBorder="1" applyAlignment="1">
      <alignment vertical="center"/>
    </xf>
    <xf numFmtId="171" fontId="1" fillId="2" borderId="0" xfId="0" applyNumberFormat="1" applyFont="1" applyFill="1" applyAlignment="1">
      <alignment vertical="center"/>
    </xf>
    <xf numFmtId="171" fontId="5" fillId="2" borderId="2" xfId="0" applyNumberFormat="1" applyFont="1" applyFill="1" applyBorder="1" applyAlignment="1">
      <alignment vertical="center"/>
    </xf>
    <xf numFmtId="170" fontId="5" fillId="2" borderId="2" xfId="0" applyNumberFormat="1" applyFont="1" applyFill="1" applyBorder="1" applyAlignment="1">
      <alignment vertical="center"/>
    </xf>
    <xf numFmtId="4" fontId="4" fillId="0" borderId="10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/>
    </xf>
    <xf numFmtId="4" fontId="19" fillId="0" borderId="10" xfId="0" applyNumberFormat="1" applyFont="1" applyBorder="1" applyAlignment="1">
      <alignment horizontal="center"/>
    </xf>
    <xf numFmtId="4" fontId="13" fillId="0" borderId="10" xfId="0" applyNumberFormat="1" applyFont="1" applyBorder="1" applyAlignment="1">
      <alignment horizontal="center"/>
    </xf>
    <xf numFmtId="0" fontId="2" fillId="2" borderId="0" xfId="0" applyFont="1" applyFill="1" applyAlignment="1">
      <alignment horizontal="center" vertical="center"/>
    </xf>
    <xf numFmtId="3" fontId="24" fillId="0" borderId="12" xfId="0" applyNumberFormat="1" applyFont="1" applyBorder="1" applyAlignment="1">
      <alignment horizontal="center"/>
    </xf>
    <xf numFmtId="0" fontId="2" fillId="0" borderId="10" xfId="0" applyFont="1" applyBorder="1"/>
    <xf numFmtId="0" fontId="19" fillId="0" borderId="0" xfId="0" applyFont="1"/>
    <xf numFmtId="3" fontId="13" fillId="0" borderId="12" xfId="0" applyNumberFormat="1" applyFont="1" applyBorder="1" applyAlignment="1">
      <alignment horizontal="center"/>
    </xf>
    <xf numFmtId="0" fontId="25" fillId="0" borderId="10" xfId="0" applyFont="1" applyBorder="1" applyAlignment="1">
      <alignment horizontal="left" vertical="top" wrapText="1"/>
    </xf>
    <xf numFmtId="0" fontId="2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4" fontId="0" fillId="0" borderId="0" xfId="0" applyNumberFormat="1"/>
    <xf numFmtId="0" fontId="19" fillId="0" borderId="10" xfId="0" applyFont="1" applyBorder="1"/>
    <xf numFmtId="0" fontId="13" fillId="0" borderId="10" xfId="0" applyFont="1" applyBorder="1" applyAlignment="1">
      <alignment horizontal="center"/>
    </xf>
    <xf numFmtId="168" fontId="0" fillId="0" borderId="0" xfId="0" applyNumberFormat="1"/>
    <xf numFmtId="0" fontId="26" fillId="0" borderId="10" xfId="0" applyFont="1" applyBorder="1" applyAlignment="1">
      <alignment horizontal="left" vertical="top" wrapText="1"/>
    </xf>
    <xf numFmtId="0" fontId="5" fillId="0" borderId="0" xfId="0" applyFont="1"/>
    <xf numFmtId="0" fontId="13" fillId="0" borderId="10" xfId="0" applyFont="1" applyBorder="1" applyAlignment="1">
      <alignment horizontal="left"/>
    </xf>
    <xf numFmtId="0" fontId="28" fillId="0" borderId="10" xfId="0" applyFont="1" applyBorder="1"/>
    <xf numFmtId="0" fontId="8" fillId="0" borderId="0" xfId="0" applyFont="1" applyAlignment="1">
      <alignment vertical="center"/>
    </xf>
    <xf numFmtId="39" fontId="16" fillId="3" borderId="10" xfId="1" applyNumberFormat="1" applyFont="1" applyFill="1" applyBorder="1" applyAlignment="1">
      <alignment horizontal="center" vertical="center"/>
    </xf>
    <xf numFmtId="39" fontId="4" fillId="0" borderId="12" xfId="0" applyNumberFormat="1" applyFont="1" applyBorder="1" applyAlignment="1">
      <alignment horizontal="center"/>
    </xf>
    <xf numFmtId="4" fontId="12" fillId="0" borderId="10" xfId="0" applyNumberFormat="1" applyFont="1" applyBorder="1" applyAlignment="1">
      <alignment horizontal="center" vertical="center"/>
    </xf>
    <xf numFmtId="4" fontId="14" fillId="0" borderId="10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2" fillId="0" borderId="3" xfId="0" applyFont="1" applyBorder="1" applyAlignment="1">
      <alignment horizontal="center" vertical="center"/>
    </xf>
    <xf numFmtId="0" fontId="2" fillId="2" borderId="0" xfId="0" applyFont="1" applyFill="1" applyAlignment="1">
      <alignment vertical="center"/>
    </xf>
    <xf numFmtId="3" fontId="1" fillId="0" borderId="10" xfId="0" applyNumberFormat="1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3" fontId="19" fillId="0" borderId="0" xfId="0" applyNumberFormat="1" applyFont="1"/>
    <xf numFmtId="0" fontId="2" fillId="0" borderId="11" xfId="0" applyFont="1" applyBorder="1"/>
    <xf numFmtId="0" fontId="16" fillId="0" borderId="11" xfId="14" applyFont="1" applyBorder="1"/>
    <xf numFmtId="3" fontId="0" fillId="0" borderId="10" xfId="0" applyNumberFormat="1" applyBorder="1"/>
    <xf numFmtId="0" fontId="8" fillId="0" borderId="10" xfId="0" applyFont="1" applyBorder="1" applyAlignment="1">
      <alignment horizontal="left"/>
    </xf>
    <xf numFmtId="3" fontId="0" fillId="0" borderId="0" xfId="0" applyNumberFormat="1"/>
    <xf numFmtId="0" fontId="30" fillId="0" borderId="10" xfId="0" applyFont="1" applyBorder="1" applyAlignment="1">
      <alignment horizontal="left" vertical="top"/>
    </xf>
    <xf numFmtId="0" fontId="31" fillId="0" borderId="10" xfId="0" applyFont="1" applyBorder="1" applyAlignment="1">
      <alignment horizontal="left" vertical="top"/>
    </xf>
    <xf numFmtId="0" fontId="12" fillId="0" borderId="10" xfId="0" applyFont="1" applyBorder="1" applyAlignment="1">
      <alignment horizontal="left" vertical="top"/>
    </xf>
    <xf numFmtId="0" fontId="9" fillId="0" borderId="10" xfId="0" applyFont="1" applyBorder="1" applyAlignment="1">
      <alignment horizontal="left" vertical="top"/>
    </xf>
    <xf numFmtId="0" fontId="32" fillId="0" borderId="0" xfId="0" applyFont="1" applyAlignment="1">
      <alignment horizontal="left" vertical="top"/>
    </xf>
    <xf numFmtId="173" fontId="0" fillId="0" borderId="0" xfId="0" applyNumberFormat="1"/>
    <xf numFmtId="43" fontId="2" fillId="0" borderId="10" xfId="15" applyFont="1" applyBorder="1" applyAlignment="1">
      <alignment horizontal="center" vertical="center"/>
    </xf>
    <xf numFmtId="43" fontId="0" fillId="0" borderId="10" xfId="15" applyFont="1" applyBorder="1"/>
    <xf numFmtId="43" fontId="20" fillId="0" borderId="10" xfId="15" applyFont="1" applyBorder="1"/>
    <xf numFmtId="0" fontId="13" fillId="0" borderId="7" xfId="0" applyFont="1" applyBorder="1" applyAlignment="1">
      <alignment horizontal="justify" vertical="center"/>
    </xf>
    <xf numFmtId="165" fontId="1" fillId="0" borderId="10" xfId="0" applyNumberFormat="1" applyFont="1" applyBorder="1"/>
    <xf numFmtId="0" fontId="13" fillId="0" borderId="10" xfId="0" applyFont="1" applyBorder="1" applyAlignment="1">
      <alignment horizontal="justify" vertical="center"/>
    </xf>
    <xf numFmtId="0" fontId="2" fillId="0" borderId="10" xfId="0" applyFont="1" applyBorder="1" applyAlignment="1">
      <alignment vertical="center"/>
    </xf>
    <xf numFmtId="43" fontId="5" fillId="0" borderId="10" xfId="15" applyFont="1" applyBorder="1" applyAlignment="1">
      <alignment horizontal="center"/>
    </xf>
    <xf numFmtId="43" fontId="1" fillId="0" borderId="10" xfId="15" applyFont="1" applyBorder="1" applyAlignment="1">
      <alignment horizontal="center"/>
    </xf>
    <xf numFmtId="43" fontId="2" fillId="0" borderId="10" xfId="15" applyFont="1" applyBorder="1" applyAlignment="1">
      <alignment horizontal="center"/>
    </xf>
    <xf numFmtId="43" fontId="0" fillId="0" borderId="10" xfId="15" applyFont="1" applyFill="1" applyBorder="1"/>
    <xf numFmtId="167" fontId="0" fillId="0" borderId="0" xfId="0" applyNumberFormat="1"/>
    <xf numFmtId="43" fontId="0" fillId="0" borderId="0" xfId="0" applyNumberFormat="1" applyAlignment="1">
      <alignment vertical="center"/>
    </xf>
    <xf numFmtId="4" fontId="4" fillId="0" borderId="12" xfId="0" applyNumberFormat="1" applyFont="1" applyBorder="1" applyAlignment="1">
      <alignment horizontal="center"/>
    </xf>
    <xf numFmtId="4" fontId="2" fillId="0" borderId="10" xfId="0" applyNumberFormat="1" applyFont="1" applyBorder="1" applyAlignment="1">
      <alignment horizontal="center"/>
    </xf>
    <xf numFmtId="43" fontId="0" fillId="0" borderId="0" xfId="15" applyFont="1"/>
    <xf numFmtId="43" fontId="0" fillId="0" borderId="0" xfId="0" applyNumberFormat="1"/>
    <xf numFmtId="169" fontId="0" fillId="0" borderId="0" xfId="0" applyNumberFormat="1"/>
    <xf numFmtId="43" fontId="0" fillId="0" borderId="0" xfId="15" applyFont="1" applyAlignment="1">
      <alignment vertical="center"/>
    </xf>
    <xf numFmtId="170" fontId="0" fillId="0" borderId="0" xfId="0" applyNumberFormat="1"/>
    <xf numFmtId="4" fontId="1" fillId="0" borderId="10" xfId="0" applyNumberFormat="1" applyFont="1" applyBorder="1" applyAlignment="1">
      <alignment horizontal="center"/>
    </xf>
    <xf numFmtId="4" fontId="29" fillId="0" borderId="0" xfId="0" applyNumberFormat="1" applyFont="1"/>
    <xf numFmtId="169" fontId="0" fillId="0" borderId="0" xfId="0" applyNumberFormat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15" fillId="0" borderId="5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24" fillId="2" borderId="0" xfId="0" applyFont="1" applyFill="1" applyAlignment="1">
      <alignment horizontal="center" vertical="center"/>
    </xf>
    <xf numFmtId="0" fontId="2" fillId="2" borderId="0" xfId="0" quotePrefix="1" applyFont="1" applyFill="1" applyAlignment="1">
      <alignment horizontal="center" vertical="center"/>
    </xf>
    <xf numFmtId="0" fontId="1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horizontal="center" vertical="center"/>
    </xf>
    <xf numFmtId="0" fontId="17" fillId="0" borderId="5" xfId="0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24" fillId="0" borderId="0" xfId="0" applyFont="1" applyAlignment="1">
      <alignment horizontal="center" vertical="center"/>
    </xf>
  </cellXfs>
  <cellStyles count="19">
    <cellStyle name="Comma_Hoja de trabajo flujo 2007" xfId="8"/>
    <cellStyle name="Millares" xfId="15" builtinId="3"/>
    <cellStyle name="Millares 2" xfId="1"/>
    <cellStyle name="Millares 2 2" xfId="4"/>
    <cellStyle name="Millares 2 3" xfId="5"/>
    <cellStyle name="Millares 2 4" xfId="3"/>
    <cellStyle name="Millares 2 4 2" xfId="18"/>
    <cellStyle name="Millares 2 5" xfId="17"/>
    <cellStyle name="Millares 3" xfId="6"/>
    <cellStyle name="Millares 3 2" xfId="9"/>
    <cellStyle name="Millares 4" xfId="2"/>
    <cellStyle name="Millares 5" xfId="10"/>
    <cellStyle name="Moneda 2" xfId="11"/>
    <cellStyle name="Normal" xfId="0" builtinId="0"/>
    <cellStyle name="Normal 2" xfId="12"/>
    <cellStyle name="Normal 2 2" xfId="7"/>
    <cellStyle name="Normal 2 2 2" xfId="13"/>
    <cellStyle name="Normal 3" xfId="14"/>
    <cellStyle name="Normal 4" xfId="1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1</xdr:row>
      <xdr:rowOff>190500</xdr:rowOff>
    </xdr:from>
    <xdr:to>
      <xdr:col>2</xdr:col>
      <xdr:colOff>1409700</xdr:colOff>
      <xdr:row>4</xdr:row>
      <xdr:rowOff>94267</xdr:rowOff>
    </xdr:to>
    <xdr:pic>
      <xdr:nvPicPr>
        <xdr:cNvPr id="5" name="Imagen 1">
          <a:extLst>
            <a:ext uri="{FF2B5EF4-FFF2-40B4-BE49-F238E27FC236}">
              <a16:creationId xmlns:a16="http://schemas.microsoft.com/office/drawing/2014/main" xmlns="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381000"/>
          <a:ext cx="1085850" cy="53241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95251</xdr:colOff>
      <xdr:row>1</xdr:row>
      <xdr:rowOff>0</xdr:rowOff>
    </xdr:from>
    <xdr:to>
      <xdr:col>2</xdr:col>
      <xdr:colOff>161925</xdr:colOff>
      <xdr:row>4</xdr:row>
      <xdr:rowOff>133350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1" y="190500"/>
          <a:ext cx="1590674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71"/>
  <sheetViews>
    <sheetView tabSelected="1" topLeftCell="A46" zoomScale="90" zoomScaleNormal="90" workbookViewId="0">
      <selection activeCell="E56" sqref="E56"/>
    </sheetView>
  </sheetViews>
  <sheetFormatPr baseColWidth="10" defaultRowHeight="15"/>
  <cols>
    <col min="2" max="2" width="0.42578125" customWidth="1"/>
    <col min="3" max="3" width="46.42578125" bestFit="1" customWidth="1"/>
    <col min="5" max="5" width="34.5703125" bestFit="1" customWidth="1"/>
    <col min="8" max="8" width="14.140625" bestFit="1" customWidth="1"/>
    <col min="9" max="9" width="15.85546875" bestFit="1" customWidth="1"/>
  </cols>
  <sheetData>
    <row r="1" spans="1:8">
      <c r="A1" s="1"/>
      <c r="B1" s="2"/>
      <c r="C1" s="2"/>
      <c r="D1" s="2"/>
      <c r="E1" s="2"/>
      <c r="F1" s="2"/>
      <c r="G1" s="1"/>
      <c r="H1" s="3"/>
    </row>
    <row r="2" spans="1:8" ht="15.75">
      <c r="A2" s="1"/>
      <c r="B2" s="135" t="s">
        <v>0</v>
      </c>
      <c r="C2" s="135"/>
      <c r="D2" s="135"/>
      <c r="E2" s="135"/>
      <c r="F2" s="135"/>
      <c r="G2" s="1"/>
      <c r="H2" s="3"/>
    </row>
    <row r="3" spans="1:8" ht="15.75">
      <c r="A3" s="1"/>
      <c r="B3" s="135" t="s">
        <v>1</v>
      </c>
      <c r="C3" s="135"/>
      <c r="D3" s="135"/>
      <c r="E3" s="135"/>
      <c r="F3" s="135"/>
      <c r="G3" s="1"/>
      <c r="H3" s="3"/>
    </row>
    <row r="4" spans="1:8" ht="15.75">
      <c r="A4" s="1"/>
      <c r="B4" s="135" t="s">
        <v>225</v>
      </c>
      <c r="C4" s="135"/>
      <c r="D4" s="135"/>
      <c r="E4" s="135"/>
      <c r="F4" s="135"/>
      <c r="G4" s="1"/>
      <c r="H4" s="3"/>
    </row>
    <row r="5" spans="1:8" ht="15.75">
      <c r="A5" s="1"/>
      <c r="B5" s="135" t="s">
        <v>2</v>
      </c>
      <c r="C5" s="135"/>
      <c r="D5" s="135"/>
      <c r="E5" s="135"/>
      <c r="F5" s="135"/>
      <c r="G5" s="1"/>
      <c r="H5" s="3"/>
    </row>
    <row r="6" spans="1:8">
      <c r="A6" s="1"/>
      <c r="B6" s="2"/>
      <c r="C6" s="4"/>
      <c r="D6" s="4"/>
      <c r="E6" s="2"/>
      <c r="F6" s="2"/>
      <c r="G6" s="1"/>
      <c r="H6" s="3"/>
    </row>
    <row r="7" spans="1:8">
      <c r="A7" s="1"/>
      <c r="B7" s="2"/>
      <c r="C7" s="2"/>
      <c r="D7" s="2"/>
      <c r="E7" s="5">
        <v>2026</v>
      </c>
      <c r="F7" s="6"/>
      <c r="G7" s="1"/>
      <c r="H7" s="3"/>
    </row>
    <row r="8" spans="1:8">
      <c r="A8" s="1"/>
      <c r="B8" s="7" t="s">
        <v>3</v>
      </c>
      <c r="C8" s="8"/>
      <c r="D8" s="8"/>
      <c r="E8" s="9"/>
      <c r="F8" s="10"/>
      <c r="G8" s="1"/>
      <c r="H8" s="3"/>
    </row>
    <row r="9" spans="1:8">
      <c r="A9" s="1"/>
      <c r="B9" s="7" t="s">
        <v>4</v>
      </c>
      <c r="C9" s="8"/>
      <c r="D9" s="8"/>
      <c r="E9" s="10"/>
      <c r="F9" s="10"/>
      <c r="G9" s="1"/>
      <c r="H9" s="3"/>
    </row>
    <row r="10" spans="1:8">
      <c r="A10" s="1"/>
      <c r="B10" s="2"/>
      <c r="C10" s="2" t="s">
        <v>5</v>
      </c>
      <c r="D10" s="2"/>
      <c r="E10" s="11">
        <f>+'Nota 7 Efectivo'!C37</f>
        <v>3847441.5700000003</v>
      </c>
      <c r="F10" s="12"/>
      <c r="G10" s="1"/>
      <c r="H10" s="3"/>
    </row>
    <row r="11" spans="1:8">
      <c r="A11" s="14"/>
      <c r="B11" s="15"/>
      <c r="C11" s="2" t="s">
        <v>6</v>
      </c>
      <c r="D11" s="2"/>
      <c r="E11" s="16"/>
      <c r="F11" s="17"/>
      <c r="G11" s="14"/>
    </row>
    <row r="12" spans="1:8">
      <c r="A12" s="14"/>
      <c r="B12" s="15"/>
      <c r="C12" s="2" t="s">
        <v>7</v>
      </c>
      <c r="D12" s="2"/>
      <c r="E12" s="16"/>
      <c r="F12" s="17"/>
      <c r="G12" s="14"/>
    </row>
    <row r="13" spans="1:8">
      <c r="A13" s="14"/>
      <c r="B13" s="15"/>
      <c r="C13" s="2" t="s">
        <v>8</v>
      </c>
      <c r="D13" s="2"/>
      <c r="E13" s="16">
        <f>+'NDR 8'!B16</f>
        <v>6400145.6299999999</v>
      </c>
      <c r="F13" s="17"/>
      <c r="G13" s="14"/>
    </row>
    <row r="14" spans="1:8">
      <c r="A14" s="1"/>
      <c r="B14" s="2"/>
      <c r="C14" s="2" t="s">
        <v>9</v>
      </c>
      <c r="D14" s="2"/>
      <c r="E14" s="19">
        <f>+'NDR 9'!B13</f>
        <v>20917266.710000001</v>
      </c>
      <c r="F14" s="12"/>
      <c r="G14" s="20"/>
      <c r="H14" s="3"/>
    </row>
    <row r="15" spans="1:8">
      <c r="A15" s="14"/>
      <c r="B15" s="15"/>
      <c r="C15" s="2" t="s">
        <v>10</v>
      </c>
      <c r="D15" s="2"/>
      <c r="E15" s="16">
        <v>0</v>
      </c>
      <c r="F15" s="17"/>
      <c r="G15" s="14"/>
    </row>
    <row r="16" spans="1:8">
      <c r="A16" s="14"/>
      <c r="B16" s="15"/>
      <c r="C16" s="2" t="s">
        <v>11</v>
      </c>
      <c r="D16" s="2"/>
      <c r="E16" s="21"/>
      <c r="F16" s="17"/>
      <c r="G16" s="14"/>
    </row>
    <row r="17" spans="1:9">
      <c r="A17" s="1"/>
      <c r="B17" s="7" t="s">
        <v>12</v>
      </c>
      <c r="C17" s="2"/>
      <c r="D17" s="2"/>
      <c r="E17" s="23">
        <f>SUM(E9:E16)</f>
        <v>31164853.91</v>
      </c>
      <c r="F17" s="12"/>
      <c r="G17" s="1"/>
      <c r="H17" s="3"/>
    </row>
    <row r="18" spans="1:9">
      <c r="A18" s="1"/>
      <c r="B18" s="7"/>
      <c r="C18" s="2"/>
      <c r="D18" s="2"/>
      <c r="E18" s="25"/>
      <c r="F18" s="12"/>
      <c r="G18" s="1"/>
      <c r="H18" s="3"/>
    </row>
    <row r="19" spans="1:9">
      <c r="A19" s="1"/>
      <c r="B19" s="7" t="s">
        <v>13</v>
      </c>
      <c r="C19" s="2"/>
      <c r="D19" s="2"/>
      <c r="E19" s="11"/>
      <c r="F19" s="13"/>
      <c r="G19" s="1"/>
      <c r="H19" s="3"/>
    </row>
    <row r="20" spans="1:9">
      <c r="A20" s="14"/>
      <c r="B20" s="15"/>
      <c r="C20" s="2" t="s">
        <v>14</v>
      </c>
      <c r="D20" s="2"/>
      <c r="E20" s="16">
        <v>0</v>
      </c>
      <c r="F20" s="17"/>
      <c r="G20" s="14"/>
    </row>
    <row r="21" spans="1:9">
      <c r="A21" s="14"/>
      <c r="B21" s="15"/>
      <c r="C21" s="2" t="s">
        <v>15</v>
      </c>
      <c r="D21" s="2"/>
      <c r="E21" s="16"/>
      <c r="F21" s="17"/>
      <c r="G21" s="14"/>
    </row>
    <row r="22" spans="1:9">
      <c r="A22" s="14"/>
      <c r="B22" s="15"/>
      <c r="C22" s="2" t="s">
        <v>16</v>
      </c>
      <c r="D22" s="2"/>
      <c r="E22" s="16">
        <f>+'NOTA 16'!B14</f>
        <v>0</v>
      </c>
      <c r="F22" s="17"/>
      <c r="G22" s="14"/>
    </row>
    <row r="23" spans="1:9">
      <c r="A23" s="14"/>
      <c r="B23" s="15"/>
      <c r="C23" s="2" t="s">
        <v>17</v>
      </c>
      <c r="D23" s="2"/>
      <c r="E23" s="16">
        <v>0</v>
      </c>
      <c r="F23" s="17"/>
      <c r="G23" s="14"/>
    </row>
    <row r="24" spans="1:9">
      <c r="A24" s="1"/>
      <c r="B24" s="2"/>
      <c r="C24" s="2" t="s">
        <v>18</v>
      </c>
      <c r="D24" s="2"/>
      <c r="E24" s="19">
        <v>0</v>
      </c>
      <c r="F24" s="12"/>
      <c r="G24" s="1"/>
      <c r="H24" s="3"/>
    </row>
    <row r="25" spans="1:9">
      <c r="A25" s="1"/>
      <c r="B25" s="2"/>
      <c r="C25" s="2" t="s">
        <v>19</v>
      </c>
      <c r="D25" s="2"/>
      <c r="E25" s="11"/>
      <c r="F25" s="12"/>
      <c r="G25" s="27"/>
      <c r="H25" s="3"/>
    </row>
    <row r="26" spans="1:9">
      <c r="A26" s="14"/>
      <c r="B26" s="15"/>
      <c r="C26" s="2" t="s">
        <v>20</v>
      </c>
      <c r="D26" s="2"/>
      <c r="E26" s="16"/>
      <c r="F26" s="17"/>
      <c r="G26" s="1"/>
    </row>
    <row r="27" spans="1:9">
      <c r="A27" s="1"/>
      <c r="B27" s="7" t="s">
        <v>21</v>
      </c>
      <c r="C27" s="2"/>
      <c r="D27" s="2"/>
      <c r="E27" s="23">
        <f>SUM(E20:E26)</f>
        <v>0</v>
      </c>
      <c r="F27" s="12"/>
      <c r="G27" s="1"/>
      <c r="H27" s="3"/>
    </row>
    <row r="28" spans="1:9">
      <c r="A28" s="1"/>
      <c r="B28" s="7"/>
      <c r="C28" s="2"/>
      <c r="D28" s="2"/>
      <c r="E28" s="25"/>
      <c r="F28" s="12"/>
      <c r="G28" s="1"/>
      <c r="H28" s="3"/>
      <c r="I28">
        <f>+E550</f>
        <v>0</v>
      </c>
    </row>
    <row r="29" spans="1:9" ht="15.75" thickBot="1">
      <c r="A29" s="1"/>
      <c r="B29" s="7" t="s">
        <v>22</v>
      </c>
      <c r="C29" s="2"/>
      <c r="D29" s="2"/>
      <c r="E29" s="28">
        <f>SUM(E27,E17)</f>
        <v>31164853.91</v>
      </c>
      <c r="F29" s="29"/>
      <c r="G29" s="1"/>
      <c r="H29" s="3"/>
    </row>
    <row r="30" spans="1:9" ht="15.75" thickTop="1">
      <c r="A30" s="1"/>
      <c r="B30" s="2"/>
      <c r="C30" s="2" t="s">
        <v>23</v>
      </c>
      <c r="D30" s="2"/>
      <c r="E30" s="11"/>
      <c r="F30" s="13"/>
      <c r="G30" s="1"/>
      <c r="H30" s="3"/>
    </row>
    <row r="31" spans="1:9">
      <c r="A31" s="1"/>
      <c r="B31" s="7" t="s">
        <v>24</v>
      </c>
      <c r="C31" s="2"/>
      <c r="D31" s="2"/>
      <c r="E31" s="11"/>
      <c r="F31" s="13"/>
      <c r="G31" s="1"/>
      <c r="H31" s="3"/>
    </row>
    <row r="32" spans="1:9">
      <c r="A32" s="1"/>
      <c r="B32" s="7" t="s">
        <v>25</v>
      </c>
      <c r="C32" s="2"/>
      <c r="D32" s="2"/>
      <c r="E32" s="30"/>
      <c r="F32" s="12"/>
      <c r="G32" s="1"/>
      <c r="H32" s="3"/>
    </row>
    <row r="33" spans="1:8">
      <c r="A33" s="14"/>
      <c r="B33" s="15"/>
      <c r="C33" s="2" t="s">
        <v>26</v>
      </c>
      <c r="D33" s="2"/>
      <c r="E33" s="16">
        <v>0</v>
      </c>
      <c r="F33" s="18"/>
      <c r="G33" s="14"/>
    </row>
    <row r="34" spans="1:8">
      <c r="A34" s="1"/>
      <c r="B34" s="2"/>
      <c r="C34" s="2" t="s">
        <v>27</v>
      </c>
      <c r="D34" s="2"/>
      <c r="E34" s="11">
        <f>+'NDR 11'!B12</f>
        <v>14746311.439999998</v>
      </c>
      <c r="F34" s="12"/>
      <c r="G34" s="31"/>
      <c r="H34" s="3"/>
    </row>
    <row r="35" spans="1:8">
      <c r="A35" s="14"/>
      <c r="B35" s="15"/>
      <c r="C35" s="2" t="s">
        <v>28</v>
      </c>
      <c r="D35" s="2"/>
      <c r="E35" s="16"/>
      <c r="F35" s="17"/>
      <c r="G35" s="14"/>
    </row>
    <row r="36" spans="1:8">
      <c r="A36" s="14"/>
      <c r="B36" s="15"/>
      <c r="C36" s="2" t="s">
        <v>29</v>
      </c>
      <c r="D36" s="2"/>
      <c r="E36" s="16"/>
      <c r="F36" s="17"/>
      <c r="G36" s="14"/>
    </row>
    <row r="37" spans="1:8">
      <c r="A37" s="14"/>
      <c r="B37" s="15"/>
      <c r="C37" s="2" t="s">
        <v>30</v>
      </c>
      <c r="D37" s="2"/>
      <c r="E37" s="16">
        <f>+'NDR 12'!B19</f>
        <v>0</v>
      </c>
      <c r="F37" s="17"/>
      <c r="G37" s="14"/>
    </row>
    <row r="38" spans="1:8">
      <c r="A38" s="14"/>
      <c r="B38" s="15"/>
      <c r="C38" s="2" t="s">
        <v>31</v>
      </c>
      <c r="D38" s="2"/>
      <c r="E38" s="16">
        <v>0</v>
      </c>
      <c r="F38" s="17"/>
      <c r="G38" s="14"/>
    </row>
    <row r="39" spans="1:8">
      <c r="A39" s="14"/>
      <c r="B39" s="15"/>
      <c r="C39" s="2" t="s">
        <v>32</v>
      </c>
      <c r="D39" s="2"/>
      <c r="E39" s="21">
        <f>+'nota 13'!B16</f>
        <v>1260467.9099999999</v>
      </c>
      <c r="F39" s="17"/>
      <c r="G39" s="14"/>
    </row>
    <row r="40" spans="1:8">
      <c r="A40" s="14"/>
      <c r="B40" s="15"/>
      <c r="C40" s="2" t="s">
        <v>33</v>
      </c>
      <c r="D40" s="2"/>
      <c r="E40" s="16"/>
      <c r="F40" s="17"/>
      <c r="G40" s="14"/>
    </row>
    <row r="41" spans="1:8">
      <c r="A41" s="14"/>
      <c r="B41" s="15"/>
      <c r="C41" s="2" t="s">
        <v>34</v>
      </c>
      <c r="D41" s="2"/>
      <c r="E41" s="21">
        <v>0</v>
      </c>
      <c r="F41" s="17"/>
      <c r="G41" s="14"/>
    </row>
    <row r="42" spans="1:8">
      <c r="A42" s="1"/>
      <c r="B42" s="7" t="s">
        <v>35</v>
      </c>
      <c r="C42" s="2"/>
      <c r="D42" s="2"/>
      <c r="E42" s="25">
        <f>SUM(E33:E41)</f>
        <v>16006779.349999998</v>
      </c>
      <c r="F42" s="12"/>
      <c r="G42" s="31"/>
      <c r="H42" s="3"/>
    </row>
    <row r="43" spans="1:8">
      <c r="A43" s="1"/>
      <c r="B43" s="7"/>
      <c r="C43" s="2"/>
      <c r="D43" s="2"/>
      <c r="E43" s="26"/>
      <c r="F43" s="12"/>
      <c r="G43" s="1"/>
      <c r="H43" s="3"/>
    </row>
    <row r="44" spans="1:8">
      <c r="A44" s="14"/>
      <c r="B44" s="32" t="s">
        <v>36</v>
      </c>
      <c r="C44" s="15"/>
      <c r="D44" s="15"/>
      <c r="E44" s="18"/>
      <c r="F44" s="18"/>
      <c r="G44" s="14"/>
    </row>
    <row r="45" spans="1:8">
      <c r="A45" s="14"/>
      <c r="B45" s="15"/>
      <c r="C45" s="2" t="s">
        <v>37</v>
      </c>
      <c r="D45" s="2"/>
      <c r="E45" s="18"/>
      <c r="F45" s="17"/>
      <c r="G45" s="14"/>
    </row>
    <row r="46" spans="1:8">
      <c r="A46" s="14"/>
      <c r="B46" s="15"/>
      <c r="C46" s="2" t="s">
        <v>38</v>
      </c>
      <c r="D46" s="2"/>
      <c r="E46" s="18"/>
      <c r="F46" s="17"/>
      <c r="G46" s="14"/>
    </row>
    <row r="47" spans="1:8">
      <c r="A47" s="14"/>
      <c r="B47" s="15"/>
      <c r="C47" s="2" t="s">
        <v>39</v>
      </c>
      <c r="D47" s="2"/>
      <c r="E47" s="18"/>
      <c r="F47" s="17"/>
      <c r="G47" s="14"/>
    </row>
    <row r="48" spans="1:8">
      <c r="A48" s="14"/>
      <c r="B48" s="15"/>
      <c r="C48" s="2" t="s">
        <v>40</v>
      </c>
      <c r="D48" s="2"/>
      <c r="E48" s="18"/>
      <c r="F48" s="17"/>
      <c r="G48" s="14"/>
    </row>
    <row r="49" spans="1:9">
      <c r="A49" s="14"/>
      <c r="B49" s="15"/>
      <c r="C49" s="2" t="s">
        <v>41</v>
      </c>
      <c r="D49" s="2"/>
      <c r="E49" s="22"/>
      <c r="F49" s="17"/>
      <c r="G49" s="14"/>
    </row>
    <row r="50" spans="1:9">
      <c r="A50" s="14"/>
      <c r="B50" s="15"/>
      <c r="C50" s="2" t="s">
        <v>42</v>
      </c>
      <c r="D50" s="2"/>
      <c r="E50" s="18"/>
      <c r="F50" s="17"/>
      <c r="G50" s="14"/>
    </row>
    <row r="51" spans="1:9">
      <c r="A51" s="14"/>
      <c r="B51" s="32" t="s">
        <v>43</v>
      </c>
      <c r="C51" s="15"/>
      <c r="D51" s="15"/>
      <c r="E51" s="24">
        <f>+E45+E49</f>
        <v>0</v>
      </c>
      <c r="F51" s="17"/>
      <c r="G51" s="14"/>
    </row>
    <row r="52" spans="1:9">
      <c r="A52" s="1"/>
      <c r="B52" s="7" t="s">
        <v>44</v>
      </c>
      <c r="C52" s="2"/>
      <c r="D52" s="2"/>
      <c r="E52" s="25">
        <f>+E42+E51</f>
        <v>16006779.349999998</v>
      </c>
      <c r="F52" s="29"/>
      <c r="G52" s="1"/>
      <c r="H52" s="3"/>
    </row>
    <row r="53" spans="1:9">
      <c r="A53" s="1"/>
      <c r="B53" s="7"/>
      <c r="C53" s="2"/>
      <c r="D53" s="2"/>
      <c r="E53" s="13"/>
      <c r="F53" s="13"/>
      <c r="G53" s="1"/>
      <c r="H53" s="3"/>
    </row>
    <row r="54" spans="1:9">
      <c r="A54" s="1"/>
      <c r="B54" s="7" t="s">
        <v>45</v>
      </c>
      <c r="C54" s="2"/>
      <c r="D54" s="2"/>
      <c r="E54" s="13"/>
      <c r="F54" s="13"/>
      <c r="G54" s="1"/>
      <c r="H54" s="3"/>
    </row>
    <row r="55" spans="1:9">
      <c r="A55" s="14"/>
      <c r="B55" s="32"/>
      <c r="C55" s="2" t="s">
        <v>46</v>
      </c>
      <c r="D55" s="2"/>
      <c r="E55" s="18">
        <f>17606287-745614.140000008-1702598.3</f>
        <v>15158074.559999991</v>
      </c>
      <c r="F55" s="17"/>
      <c r="G55" s="33"/>
    </row>
    <row r="56" spans="1:9">
      <c r="A56" s="14"/>
      <c r="B56" s="15"/>
      <c r="C56" s="2" t="s">
        <v>47</v>
      </c>
      <c r="D56" s="2"/>
      <c r="E56" s="18">
        <v>0</v>
      </c>
      <c r="F56" s="17"/>
      <c r="G56" s="14"/>
    </row>
    <row r="57" spans="1:9">
      <c r="A57" s="1"/>
      <c r="B57" s="2"/>
      <c r="C57" s="2" t="s">
        <v>48</v>
      </c>
      <c r="D57" s="2"/>
      <c r="E57" s="11">
        <v>0</v>
      </c>
      <c r="F57" s="12"/>
      <c r="G57" s="1"/>
      <c r="H57" s="134"/>
      <c r="I57" s="128"/>
    </row>
    <row r="58" spans="1:9">
      <c r="A58" s="1"/>
      <c r="B58" s="2"/>
      <c r="C58" s="2" t="s">
        <v>49</v>
      </c>
      <c r="D58" s="2"/>
      <c r="E58" s="34">
        <v>0</v>
      </c>
      <c r="F58" s="12"/>
      <c r="G58" s="31"/>
      <c r="H58" s="3"/>
    </row>
    <row r="59" spans="1:9">
      <c r="A59" s="14"/>
      <c r="B59" s="15"/>
      <c r="C59" s="2" t="s">
        <v>50</v>
      </c>
      <c r="D59" s="2"/>
      <c r="E59" s="13"/>
      <c r="F59" s="17"/>
      <c r="G59" s="14"/>
    </row>
    <row r="60" spans="1:9">
      <c r="A60" s="1"/>
      <c r="B60" s="7" t="s">
        <v>51</v>
      </c>
      <c r="C60" s="2"/>
      <c r="D60" s="2"/>
      <c r="E60" s="23">
        <f>+E55+E57+E58</f>
        <v>15158074.559999991</v>
      </c>
      <c r="F60" s="29"/>
      <c r="G60" s="1"/>
      <c r="H60" s="3"/>
    </row>
    <row r="61" spans="1:9">
      <c r="A61" s="1"/>
      <c r="B61" s="7"/>
      <c r="C61" s="2"/>
      <c r="D61" s="2"/>
      <c r="E61" s="10"/>
      <c r="F61" s="10"/>
      <c r="G61" s="1"/>
      <c r="H61" s="3"/>
    </row>
    <row r="62" spans="1:9" ht="15.75" thickBot="1">
      <c r="A62" s="1"/>
      <c r="B62" s="7" t="s">
        <v>52</v>
      </c>
      <c r="C62" s="2"/>
      <c r="D62" s="2"/>
      <c r="E62" s="28">
        <f>+E52+E55</f>
        <v>31164853.909999989</v>
      </c>
      <c r="F62" s="10"/>
      <c r="G62" s="35"/>
      <c r="H62" s="130"/>
      <c r="I62" s="129"/>
    </row>
    <row r="63" spans="1:9" ht="15.75" thickTop="1">
      <c r="A63" s="1"/>
      <c r="B63" s="7"/>
      <c r="C63" s="2"/>
      <c r="D63" s="2"/>
      <c r="E63" s="26"/>
      <c r="F63" s="10"/>
      <c r="G63" s="35"/>
      <c r="H63" s="124" t="s">
        <v>23</v>
      </c>
    </row>
    <row r="64" spans="1:9">
      <c r="A64" s="1"/>
      <c r="B64" s="7"/>
      <c r="C64" s="2"/>
      <c r="D64" s="2"/>
      <c r="E64" s="26"/>
      <c r="F64" s="10"/>
      <c r="G64" s="35"/>
      <c r="H64" s="3"/>
    </row>
    <row r="65" spans="1:8">
      <c r="A65" s="1"/>
      <c r="B65" s="7"/>
      <c r="C65" s="2"/>
      <c r="D65" s="2"/>
      <c r="E65" s="1"/>
      <c r="F65" s="10"/>
      <c r="G65" s="35"/>
      <c r="H65" s="3"/>
    </row>
    <row r="66" spans="1:8">
      <c r="A66" s="1"/>
      <c r="B66" s="2"/>
      <c r="C66" s="7" t="s">
        <v>53</v>
      </c>
      <c r="D66" s="36"/>
      <c r="E66" s="7"/>
      <c r="F66" s="2"/>
      <c r="G66" s="31"/>
      <c r="H66" s="3"/>
    </row>
    <row r="67" spans="1:8">
      <c r="A67" s="1"/>
      <c r="B67" s="12"/>
      <c r="C67" s="36" t="s">
        <v>54</v>
      </c>
      <c r="D67" s="7"/>
      <c r="E67" s="26"/>
      <c r="F67" s="37"/>
      <c r="G67" s="1"/>
      <c r="H67" s="3"/>
    </row>
    <row r="68" spans="1:8">
      <c r="A68" s="1"/>
      <c r="B68" s="2"/>
      <c r="C68" s="36" t="s">
        <v>55</v>
      </c>
      <c r="D68" s="7"/>
      <c r="E68" s="36"/>
      <c r="F68" s="2"/>
      <c r="G68" s="1"/>
      <c r="H68" s="3"/>
    </row>
    <row r="69" spans="1:8">
      <c r="A69" s="1"/>
      <c r="B69" s="2"/>
      <c r="C69" s="2"/>
      <c r="D69" s="2"/>
      <c r="E69" s="38"/>
      <c r="F69" s="38"/>
      <c r="G69" s="1"/>
      <c r="H69" s="3"/>
    </row>
    <row r="70" spans="1:8">
      <c r="A70" s="1"/>
      <c r="B70" s="1"/>
      <c r="C70" s="1"/>
      <c r="D70" s="1"/>
      <c r="E70" s="1"/>
      <c r="F70" s="1"/>
      <c r="G70" s="1"/>
      <c r="H70" s="3"/>
    </row>
    <row r="71" spans="1:8">
      <c r="F71" t="s">
        <v>224</v>
      </c>
    </row>
  </sheetData>
  <mergeCells count="4">
    <mergeCell ref="B2:F2"/>
    <mergeCell ref="B3:F3"/>
    <mergeCell ref="B4:F4"/>
    <mergeCell ref="B5:F5"/>
  </mergeCells>
  <pageMargins left="0.25" right="0.25" top="0.75" bottom="0.75" header="0.3" footer="0.3"/>
  <pageSetup paperSize="9" scale="62" orientation="portrait" horizontalDpi="0" verticalDpi="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7"/>
  <sheetViews>
    <sheetView topLeftCell="A7" workbookViewId="0">
      <selection activeCell="B10" sqref="B10"/>
    </sheetView>
  </sheetViews>
  <sheetFormatPr baseColWidth="10" defaultRowHeight="15"/>
  <cols>
    <col min="1" max="1" width="66" bestFit="1" customWidth="1"/>
    <col min="2" max="2" width="14.42578125" bestFit="1" customWidth="1"/>
  </cols>
  <sheetData>
    <row r="1" spans="1:5" ht="15.75">
      <c r="A1" s="74" t="str">
        <f>+'ESTADO DE SITUACION'!B2</f>
        <v>HOSPITAL PRO. INMACULADA CONCEPCION</v>
      </c>
      <c r="B1" s="97"/>
      <c r="C1" s="97"/>
      <c r="D1" s="97"/>
      <c r="E1" s="97"/>
    </row>
    <row r="2" spans="1:5" ht="18.75">
      <c r="A2" s="139" t="s">
        <v>149</v>
      </c>
      <c r="B2" s="139"/>
    </row>
    <row r="3" spans="1:5" ht="18.75">
      <c r="A3" s="139" t="str">
        <f>+'ESTADO DE SITUACION'!B4</f>
        <v>Al 31 de MARZO de 2026</v>
      </c>
      <c r="B3" s="139"/>
    </row>
    <row r="4" spans="1:5" ht="18.75">
      <c r="A4" s="139" t="s">
        <v>2</v>
      </c>
      <c r="B4" s="139"/>
    </row>
    <row r="7" spans="1:5">
      <c r="A7" s="156" t="s">
        <v>150</v>
      </c>
      <c r="B7" s="143" t="s">
        <v>58</v>
      </c>
    </row>
    <row r="8" spans="1:5">
      <c r="A8" s="157"/>
      <c r="B8" s="144"/>
    </row>
    <row r="9" spans="1:5" ht="15.75">
      <c r="A9" s="56" t="s">
        <v>128</v>
      </c>
      <c r="B9" s="120">
        <f>241900+46719.57+75745.8+604267.89+3738702.98</f>
        <v>4707336.24</v>
      </c>
    </row>
    <row r="10" spans="1:5" ht="15.75">
      <c r="A10" s="99" t="s">
        <v>151</v>
      </c>
      <c r="B10" s="121">
        <f>SUM(B9)</f>
        <v>4707336.24</v>
      </c>
    </row>
    <row r="11" spans="1:5" ht="15.75">
      <c r="B11" s="100"/>
    </row>
    <row r="12" spans="1:5" ht="15.75">
      <c r="A12" s="101" t="s">
        <v>152</v>
      </c>
      <c r="B12" s="118" t="s">
        <v>58</v>
      </c>
    </row>
    <row r="13" spans="1:5" ht="15.75">
      <c r="A13" s="102" t="s">
        <v>153</v>
      </c>
      <c r="B13" s="98">
        <v>0</v>
      </c>
    </row>
    <row r="14" spans="1:5" ht="15.75">
      <c r="A14" s="86" t="s">
        <v>143</v>
      </c>
      <c r="B14" s="98">
        <v>0</v>
      </c>
    </row>
    <row r="15" spans="1:5" ht="15.75">
      <c r="A15" s="86" t="s">
        <v>142</v>
      </c>
      <c r="B15" s="98">
        <v>0</v>
      </c>
    </row>
    <row r="16" spans="1:5" ht="15.75">
      <c r="A16" s="86" t="s">
        <v>138</v>
      </c>
      <c r="B16" s="98"/>
    </row>
    <row r="17" spans="1:2" ht="15.75">
      <c r="A17" s="86" t="s">
        <v>223</v>
      </c>
      <c r="B17" s="132">
        <v>56839</v>
      </c>
    </row>
    <row r="18" spans="1:2" ht="15.75">
      <c r="A18" s="86" t="s">
        <v>134</v>
      </c>
      <c r="B18" s="98"/>
    </row>
    <row r="19" spans="1:2" ht="15.75">
      <c r="A19" s="86" t="s">
        <v>132</v>
      </c>
      <c r="B19" s="98"/>
    </row>
    <row r="20" spans="1:2" ht="15.75">
      <c r="A20" s="86" t="s">
        <v>154</v>
      </c>
      <c r="B20" s="98"/>
    </row>
    <row r="21" spans="1:2" ht="15.75">
      <c r="A21" s="56" t="s">
        <v>127</v>
      </c>
      <c r="B21" s="103"/>
    </row>
    <row r="22" spans="1:2" ht="15.75">
      <c r="A22" s="56" t="s">
        <v>126</v>
      </c>
      <c r="B22" s="120">
        <v>0</v>
      </c>
    </row>
    <row r="23" spans="1:2" ht="15.75">
      <c r="A23" s="86" t="s">
        <v>119</v>
      </c>
      <c r="B23" s="98"/>
    </row>
    <row r="24" spans="1:2" ht="15.75">
      <c r="A24" s="56" t="s">
        <v>116</v>
      </c>
      <c r="B24" s="98"/>
    </row>
    <row r="25" spans="1:2" ht="18.75">
      <c r="A25" s="104" t="s">
        <v>151</v>
      </c>
      <c r="B25" s="119">
        <f>SUM(B13:B24)</f>
        <v>56839</v>
      </c>
    </row>
    <row r="26" spans="1:2" ht="18.75">
      <c r="A26" s="104" t="s">
        <v>155</v>
      </c>
      <c r="B26" s="119">
        <f>+B10+B25</f>
        <v>4764175.24</v>
      </c>
    </row>
    <row r="27" spans="1:2">
      <c r="B27" s="105"/>
    </row>
  </sheetData>
  <mergeCells count="5">
    <mergeCell ref="A2:B2"/>
    <mergeCell ref="A3:B3"/>
    <mergeCell ref="A4:B4"/>
    <mergeCell ref="A7:A8"/>
    <mergeCell ref="B7:B8"/>
  </mergeCells>
  <pageMargins left="0.7" right="0.7" top="0.75" bottom="0.75" header="0.3" footer="0.3"/>
  <pageSetup paperSize="9" scale="76" fitToHeight="0" orientation="portrait" horizontalDpi="0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9"/>
  <sheetViews>
    <sheetView topLeftCell="A51" workbookViewId="0">
      <selection activeCell="B39" sqref="B39"/>
    </sheetView>
  </sheetViews>
  <sheetFormatPr baseColWidth="10" defaultRowHeight="15"/>
  <cols>
    <col min="1" max="1" width="61.42578125" bestFit="1" customWidth="1"/>
    <col min="2" max="2" width="22.42578125" customWidth="1"/>
    <col min="4" max="4" width="16.8554687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5.75">
      <c r="A2" s="158" t="s">
        <v>156</v>
      </c>
      <c r="B2" s="158"/>
    </row>
    <row r="3" spans="1:2" ht="15.75">
      <c r="A3" s="159" t="str">
        <f>+'ESTADO DE SITUACION'!B4</f>
        <v>Al 31 de MARZO de 2026</v>
      </c>
      <c r="B3" s="159"/>
    </row>
    <row r="4" spans="1:2" ht="15.75">
      <c r="A4" s="158" t="s">
        <v>2</v>
      </c>
      <c r="B4" s="158"/>
    </row>
    <row r="6" spans="1:2" ht="15.75">
      <c r="A6" s="99" t="s">
        <v>157</v>
      </c>
      <c r="B6" s="96" t="s">
        <v>58</v>
      </c>
    </row>
    <row r="7" spans="1:2" ht="18.75">
      <c r="A7" s="106" t="s">
        <v>158</v>
      </c>
      <c r="B7" s="112"/>
    </row>
    <row r="8" spans="1:2" ht="18.75">
      <c r="A8" s="107" t="s">
        <v>159</v>
      </c>
      <c r="B8" s="113">
        <v>0</v>
      </c>
    </row>
    <row r="9" spans="1:2" ht="15.75">
      <c r="A9" s="108" t="s">
        <v>160</v>
      </c>
      <c r="B9" s="113">
        <v>0</v>
      </c>
    </row>
    <row r="10" spans="1:2" ht="15.75">
      <c r="A10" s="108" t="s">
        <v>161</v>
      </c>
      <c r="B10" s="113">
        <v>0</v>
      </c>
    </row>
    <row r="11" spans="1:2" ht="15.75">
      <c r="A11" s="108" t="s">
        <v>162</v>
      </c>
      <c r="B11" s="113"/>
    </row>
    <row r="12" spans="1:2" ht="15.75">
      <c r="A12" s="108" t="s">
        <v>163</v>
      </c>
      <c r="B12" s="113"/>
    </row>
    <row r="13" spans="1:2" ht="15.75">
      <c r="A13" s="108" t="s">
        <v>164</v>
      </c>
      <c r="B13" s="113"/>
    </row>
    <row r="14" spans="1:2" ht="15.75">
      <c r="A14" s="108" t="s">
        <v>165</v>
      </c>
      <c r="B14" s="113"/>
    </row>
    <row r="15" spans="1:2" ht="15.75">
      <c r="A15" s="108" t="s">
        <v>166</v>
      </c>
      <c r="B15" s="113"/>
    </row>
    <row r="16" spans="1:2" ht="15.75">
      <c r="A16" s="108" t="s">
        <v>167</v>
      </c>
      <c r="B16" s="113"/>
    </row>
    <row r="17" spans="1:2" ht="15.75">
      <c r="A17" s="108" t="s">
        <v>168</v>
      </c>
      <c r="B17" s="113"/>
    </row>
    <row r="18" spans="1:2" ht="15.75">
      <c r="A18" s="108" t="s">
        <v>169</v>
      </c>
      <c r="B18" s="113">
        <v>3236891.72</v>
      </c>
    </row>
    <row r="19" spans="1:2" ht="18.75">
      <c r="A19" s="106" t="s">
        <v>170</v>
      </c>
      <c r="B19" s="113"/>
    </row>
    <row r="20" spans="1:2" ht="18.75">
      <c r="A20" s="106" t="s">
        <v>171</v>
      </c>
      <c r="B20" s="113"/>
    </row>
    <row r="21" spans="1:2" ht="15.75">
      <c r="A21" s="108" t="s">
        <v>172</v>
      </c>
      <c r="B21" s="113"/>
    </row>
    <row r="22" spans="1:2" ht="15.75">
      <c r="A22" s="108" t="s">
        <v>173</v>
      </c>
      <c r="B22" s="113">
        <v>275946.51</v>
      </c>
    </row>
    <row r="23" spans="1:2" ht="15.75">
      <c r="A23" s="108" t="s">
        <v>174</v>
      </c>
      <c r="B23" s="113">
        <v>0</v>
      </c>
    </row>
    <row r="24" spans="1:2" ht="15.75">
      <c r="A24" s="108" t="s">
        <v>175</v>
      </c>
      <c r="B24" s="113">
        <v>0</v>
      </c>
    </row>
    <row r="25" spans="1:2" ht="15.75">
      <c r="A25" s="108" t="s">
        <v>176</v>
      </c>
      <c r="B25" s="113">
        <v>10787.25</v>
      </c>
    </row>
    <row r="26" spans="1:2" ht="15.75">
      <c r="A26" s="108" t="s">
        <v>177</v>
      </c>
      <c r="B26" s="113">
        <v>237873.3</v>
      </c>
    </row>
    <row r="27" spans="1:2" ht="15.75">
      <c r="A27" s="108" t="s">
        <v>178</v>
      </c>
      <c r="B27" s="113"/>
    </row>
    <row r="28" spans="1:2" ht="15.75">
      <c r="A28" s="108" t="s">
        <v>179</v>
      </c>
      <c r="B28" s="113">
        <v>252120</v>
      </c>
    </row>
    <row r="29" spans="1:2" ht="15.75">
      <c r="A29" s="108" t="s">
        <v>180</v>
      </c>
      <c r="B29" s="113">
        <f>15000+19000</f>
        <v>34000</v>
      </c>
    </row>
    <row r="30" spans="1:2" ht="18.75">
      <c r="A30" s="106" t="s">
        <v>181</v>
      </c>
      <c r="B30" s="113"/>
    </row>
    <row r="31" spans="1:2" ht="15.75">
      <c r="A31" s="108" t="s">
        <v>182</v>
      </c>
      <c r="B31" s="113">
        <v>204170</v>
      </c>
    </row>
    <row r="32" spans="1:2" ht="15.75">
      <c r="A32" s="108" t="s">
        <v>183</v>
      </c>
      <c r="B32" s="113">
        <v>1231005.5</v>
      </c>
    </row>
    <row r="33" spans="1:7" ht="15.75">
      <c r="A33" s="108" t="s">
        <v>184</v>
      </c>
      <c r="B33" s="113">
        <v>96004.800000000003</v>
      </c>
    </row>
    <row r="34" spans="1:7" ht="15.75">
      <c r="A34" s="108" t="s">
        <v>185</v>
      </c>
      <c r="B34" s="113">
        <v>311584.92</v>
      </c>
    </row>
    <row r="35" spans="1:7" ht="15.75">
      <c r="A35" s="108" t="s">
        <v>186</v>
      </c>
      <c r="B35" s="113">
        <f>172000+44868.52</f>
        <v>216868.52</v>
      </c>
      <c r="E35" t="s">
        <v>23</v>
      </c>
    </row>
    <row r="36" spans="1:7" ht="15.75">
      <c r="A36" s="108" t="s">
        <v>187</v>
      </c>
      <c r="B36" s="113">
        <v>187685</v>
      </c>
    </row>
    <row r="37" spans="1:7" ht="15.75">
      <c r="A37" s="108" t="s">
        <v>188</v>
      </c>
      <c r="B37" s="113"/>
    </row>
    <row r="38" spans="1:7" ht="15.75">
      <c r="A38" s="108" t="s">
        <v>189</v>
      </c>
      <c r="B38" s="122">
        <v>1676639.97</v>
      </c>
    </row>
    <row r="39" spans="1:7" ht="15.75">
      <c r="A39" s="108" t="s">
        <v>190</v>
      </c>
      <c r="B39" s="113">
        <v>1833474.98</v>
      </c>
    </row>
    <row r="40" spans="1:7" ht="15.75">
      <c r="A40" s="108" t="s">
        <v>191</v>
      </c>
      <c r="B40" s="113">
        <v>39645</v>
      </c>
    </row>
    <row r="41" spans="1:7" ht="15.75">
      <c r="A41" s="108" t="s">
        <v>192</v>
      </c>
      <c r="B41" s="113">
        <v>36934.879999999997</v>
      </c>
    </row>
    <row r="42" spans="1:7" ht="15.75">
      <c r="A42" s="108" t="s">
        <v>193</v>
      </c>
      <c r="B42" s="113">
        <v>435606.94</v>
      </c>
    </row>
    <row r="43" spans="1:7" ht="15.75">
      <c r="A43" s="108" t="s">
        <v>194</v>
      </c>
      <c r="B43" s="113"/>
    </row>
    <row r="44" spans="1:7" ht="15.75">
      <c r="A44" s="108" t="s">
        <v>195</v>
      </c>
      <c r="B44" s="113"/>
      <c r="G44" t="s">
        <v>23</v>
      </c>
    </row>
    <row r="45" spans="1:7" ht="15.75">
      <c r="A45" s="108" t="s">
        <v>196</v>
      </c>
      <c r="B45" s="113"/>
    </row>
    <row r="46" spans="1:7" ht="15.75">
      <c r="A46" s="108"/>
      <c r="B46" s="113">
        <f>SUM(B9:B45)</f>
        <v>10317239.289999999</v>
      </c>
    </row>
    <row r="47" spans="1:7" ht="18.75">
      <c r="A47" s="106" t="s">
        <v>197</v>
      </c>
      <c r="B47" s="113"/>
    </row>
    <row r="48" spans="1:7" ht="18.75">
      <c r="A48" s="106" t="s">
        <v>198</v>
      </c>
      <c r="B48" s="113"/>
    </row>
    <row r="49" spans="1:2" ht="18.75">
      <c r="A49" s="106" t="s">
        <v>199</v>
      </c>
      <c r="B49" s="113"/>
    </row>
    <row r="50" spans="1:2" ht="15.75">
      <c r="A50" s="108" t="s">
        <v>200</v>
      </c>
      <c r="B50" s="113"/>
    </row>
    <row r="51" spans="1:2" ht="15.75">
      <c r="A51" s="108" t="s">
        <v>201</v>
      </c>
      <c r="B51" s="113"/>
    </row>
    <row r="52" spans="1:2" ht="18.75">
      <c r="A52" s="106" t="s">
        <v>202</v>
      </c>
      <c r="B52" s="113"/>
    </row>
    <row r="53" spans="1:2" ht="15.75">
      <c r="A53" s="108" t="s">
        <v>203</v>
      </c>
      <c r="B53" s="113"/>
    </row>
    <row r="54" spans="1:2" ht="15.75">
      <c r="A54" s="108" t="s">
        <v>204</v>
      </c>
      <c r="B54" s="113"/>
    </row>
    <row r="55" spans="1:2" ht="15.75">
      <c r="A55" s="108" t="s">
        <v>205</v>
      </c>
      <c r="B55" s="113"/>
    </row>
    <row r="56" spans="1:2" ht="15.75">
      <c r="A56" s="108" t="s">
        <v>206</v>
      </c>
      <c r="B56" s="113"/>
    </row>
    <row r="57" spans="1:2" ht="15.75">
      <c r="A57" s="108" t="s">
        <v>207</v>
      </c>
      <c r="B57" s="113">
        <v>1630.07</v>
      </c>
    </row>
    <row r="58" spans="1:2" ht="18.75">
      <c r="A58" s="106" t="s">
        <v>208</v>
      </c>
      <c r="B58" s="113"/>
    </row>
    <row r="59" spans="1:2" ht="18.75">
      <c r="A59" s="106" t="s">
        <v>209</v>
      </c>
      <c r="B59" s="113"/>
    </row>
    <row r="60" spans="1:2" ht="15.75">
      <c r="A60" s="108" t="s">
        <v>210</v>
      </c>
      <c r="B60" s="113"/>
    </row>
    <row r="61" spans="1:2" ht="15.75">
      <c r="A61" s="108" t="s">
        <v>211</v>
      </c>
      <c r="B61" s="113"/>
    </row>
    <row r="62" spans="1:2" ht="15.75">
      <c r="A62" s="108" t="s">
        <v>212</v>
      </c>
      <c r="B62" s="113"/>
    </row>
    <row r="63" spans="1:2" ht="15.75">
      <c r="A63" s="108" t="s">
        <v>213</v>
      </c>
      <c r="B63" s="113"/>
    </row>
    <row r="64" spans="1:2" ht="15.75">
      <c r="A64" s="108" t="s">
        <v>214</v>
      </c>
      <c r="B64" s="113"/>
    </row>
    <row r="65" spans="1:6" ht="15.75">
      <c r="A65" s="108" t="s">
        <v>215</v>
      </c>
      <c r="B65" s="113"/>
    </row>
    <row r="66" spans="1:6" ht="15.75">
      <c r="A66" s="108" t="s">
        <v>216</v>
      </c>
      <c r="B66" s="113"/>
    </row>
    <row r="67" spans="1:6" ht="15.75">
      <c r="A67" s="109" t="s">
        <v>217</v>
      </c>
      <c r="B67" s="114">
        <f>SUM(B46+B57)</f>
        <v>10318869.359999999</v>
      </c>
      <c r="D67" s="128"/>
      <c r="F67" s="128"/>
    </row>
    <row r="68" spans="1:6">
      <c r="A68" s="110"/>
      <c r="B68" t="s">
        <v>23</v>
      </c>
      <c r="C68" s="105"/>
    </row>
    <row r="69" spans="1:6">
      <c r="B69" s="111" t="s">
        <v>23</v>
      </c>
    </row>
  </sheetData>
  <mergeCells count="4">
    <mergeCell ref="A1:B1"/>
    <mergeCell ref="A2:B2"/>
    <mergeCell ref="A3:B3"/>
    <mergeCell ref="A4:B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topLeftCell="B1" zoomScale="86" zoomScaleNormal="86" workbookViewId="0">
      <pane ySplit="9" topLeftCell="A22" activePane="bottomLeft" state="frozen"/>
      <selection pane="bottomLeft" activeCell="C21" sqref="C21"/>
    </sheetView>
  </sheetViews>
  <sheetFormatPr baseColWidth="10" defaultRowHeight="15"/>
  <cols>
    <col min="1" max="1" width="22.28515625" hidden="1" customWidth="1"/>
    <col min="2" max="2" width="79.5703125" customWidth="1"/>
    <col min="3" max="3" width="19.7109375" customWidth="1"/>
    <col min="5" max="5" width="16.140625" bestFit="1" customWidth="1"/>
  </cols>
  <sheetData>
    <row r="1" spans="1:7" ht="15.75">
      <c r="B1" s="135" t="str">
        <f>+'ESTADO DE SITUACION'!B2</f>
        <v>HOSPITAL PRO. INMACULADA CONCEPCION</v>
      </c>
      <c r="C1" s="135"/>
      <c r="D1" s="74"/>
      <c r="E1" s="74"/>
      <c r="F1" s="74"/>
      <c r="G1" s="74"/>
    </row>
    <row r="2" spans="1:7" ht="18.75">
      <c r="B2" s="139" t="s">
        <v>146</v>
      </c>
      <c r="C2" s="139"/>
      <c r="D2" s="90"/>
    </row>
    <row r="3" spans="1:7" ht="18.75">
      <c r="B3" s="139" t="str">
        <f>+'ESTADO DE SITUACION'!B4</f>
        <v>Al 31 de MARZO de 2026</v>
      </c>
      <c r="C3" s="139"/>
      <c r="D3" s="90"/>
    </row>
    <row r="4" spans="1:7" ht="18.75">
      <c r="B4" s="139" t="s">
        <v>2</v>
      </c>
      <c r="C4" s="139"/>
      <c r="D4" s="90"/>
    </row>
    <row r="5" spans="1:7">
      <c r="C5" s="2"/>
    </row>
    <row r="6" spans="1:7" ht="15.75">
      <c r="A6" s="77"/>
      <c r="C6" s="2"/>
    </row>
    <row r="7" spans="1:7" ht="15" customHeight="1">
      <c r="A7" s="136" t="s">
        <v>123</v>
      </c>
      <c r="B7" s="136" t="s">
        <v>145</v>
      </c>
      <c r="C7" s="136" t="s">
        <v>58</v>
      </c>
    </row>
    <row r="8" spans="1:7" ht="15" customHeight="1">
      <c r="A8" s="137"/>
      <c r="B8" s="137"/>
      <c r="C8" s="137"/>
    </row>
    <row r="9" spans="1:7" ht="17.25" customHeight="1">
      <c r="A9" s="138"/>
      <c r="B9" s="137"/>
      <c r="C9" s="137"/>
    </row>
    <row r="10" spans="1:7" s="60" customFormat="1" ht="15.75">
      <c r="A10" s="89"/>
      <c r="B10" s="86" t="s">
        <v>144</v>
      </c>
      <c r="C10" s="138"/>
    </row>
    <row r="11" spans="1:7" s="60" customFormat="1" ht="15.75">
      <c r="A11" s="88">
        <v>300105134</v>
      </c>
      <c r="B11" s="86" t="s">
        <v>143</v>
      </c>
      <c r="C11" s="42"/>
    </row>
    <row r="12" spans="1:7" s="60" customFormat="1" ht="15.75">
      <c r="A12" s="76"/>
      <c r="B12" s="86" t="s">
        <v>142</v>
      </c>
      <c r="C12" s="42"/>
      <c r="D12" s="87"/>
    </row>
    <row r="13" spans="1:7" s="60" customFormat="1" ht="15.75">
      <c r="A13" s="56" t="s">
        <v>141</v>
      </c>
      <c r="B13" s="86" t="s">
        <v>140</v>
      </c>
      <c r="C13" s="42"/>
      <c r="D13" s="87"/>
    </row>
    <row r="14" spans="1:7" s="60" customFormat="1" ht="15.75">
      <c r="A14" s="56" t="s">
        <v>139</v>
      </c>
      <c r="B14" s="86" t="s">
        <v>138</v>
      </c>
      <c r="C14" s="42"/>
      <c r="D14" s="87"/>
    </row>
    <row r="15" spans="1:7" s="60" customFormat="1" ht="15.75">
      <c r="A15" s="56" t="s">
        <v>137</v>
      </c>
      <c r="B15" s="86" t="s">
        <v>136</v>
      </c>
      <c r="C15" s="42"/>
      <c r="D15" s="87"/>
    </row>
    <row r="16" spans="1:7" s="60" customFormat="1" ht="15.75">
      <c r="A16" s="56" t="s">
        <v>135</v>
      </c>
      <c r="B16" s="86" t="s">
        <v>134</v>
      </c>
      <c r="C16" s="42"/>
      <c r="D16" s="87"/>
    </row>
    <row r="17" spans="1:5" s="60" customFormat="1" ht="15.75">
      <c r="A17" s="56" t="s">
        <v>133</v>
      </c>
      <c r="B17" s="86" t="s">
        <v>132</v>
      </c>
      <c r="C17" s="42"/>
      <c r="D17" s="87"/>
    </row>
    <row r="18" spans="1:5" ht="15.75">
      <c r="A18" s="56" t="s">
        <v>131</v>
      </c>
      <c r="B18" s="86" t="s">
        <v>130</v>
      </c>
      <c r="C18" s="42"/>
      <c r="D18" s="14"/>
    </row>
    <row r="19" spans="1:5" ht="15.75">
      <c r="A19" s="56"/>
      <c r="B19" s="86" t="s">
        <v>129</v>
      </c>
      <c r="C19" s="42">
        <v>0</v>
      </c>
      <c r="D19" s="14"/>
    </row>
    <row r="20" spans="1:5" ht="15.75">
      <c r="A20" s="56"/>
      <c r="B20" s="56" t="s">
        <v>128</v>
      </c>
      <c r="C20" s="73">
        <v>3846335.35</v>
      </c>
      <c r="D20" s="14"/>
      <c r="E20" s="85"/>
    </row>
    <row r="21" spans="1:5" ht="15.75">
      <c r="A21" s="56"/>
      <c r="B21" s="56" t="s">
        <v>127</v>
      </c>
      <c r="C21" s="42"/>
      <c r="D21" s="14"/>
    </row>
    <row r="22" spans="1:5" ht="15.75">
      <c r="A22" s="83"/>
      <c r="B22" s="56" t="s">
        <v>126</v>
      </c>
      <c r="C22" s="73">
        <v>1106.22</v>
      </c>
      <c r="D22" s="14"/>
    </row>
    <row r="23" spans="1:5" ht="15.75">
      <c r="A23" s="83"/>
      <c r="B23" s="56" t="s">
        <v>125</v>
      </c>
      <c r="C23" s="84"/>
      <c r="D23" s="14"/>
    </row>
    <row r="24" spans="1:5" ht="15.75">
      <c r="A24" s="83"/>
      <c r="B24" s="76" t="s">
        <v>124</v>
      </c>
      <c r="C24" s="126">
        <f>SUM(C10:C23)</f>
        <v>3847441.5700000003</v>
      </c>
      <c r="D24" s="14"/>
    </row>
    <row r="25" spans="1:5" ht="25.5" customHeight="1">
      <c r="A25" s="77"/>
      <c r="B25" s="60"/>
    </row>
    <row r="26" spans="1:5" ht="15.75">
      <c r="A26" s="77"/>
      <c r="C26" s="82"/>
    </row>
    <row r="27" spans="1:5" ht="15" customHeight="1">
      <c r="A27" s="80" t="s">
        <v>123</v>
      </c>
      <c r="B27" s="81" t="s">
        <v>122</v>
      </c>
      <c r="C27" s="80" t="s">
        <v>58</v>
      </c>
    </row>
    <row r="28" spans="1:5" ht="15.75">
      <c r="A28" s="56">
        <v>9995028000</v>
      </c>
      <c r="B28" s="56" t="s">
        <v>121</v>
      </c>
      <c r="C28" s="42">
        <v>0</v>
      </c>
    </row>
    <row r="29" spans="1:5" ht="15.75">
      <c r="A29" s="56">
        <v>9995028001</v>
      </c>
      <c r="B29" s="56" t="s">
        <v>120</v>
      </c>
      <c r="C29" s="42"/>
    </row>
    <row r="30" spans="1:5" ht="15.75">
      <c r="A30" s="56">
        <v>2110003000</v>
      </c>
      <c r="B30" s="79" t="s">
        <v>119</v>
      </c>
      <c r="C30" s="42"/>
    </row>
    <row r="31" spans="1:5" ht="15.75">
      <c r="A31" s="56">
        <v>9998014000</v>
      </c>
      <c r="B31" s="79" t="s">
        <v>118</v>
      </c>
      <c r="C31" s="42"/>
    </row>
    <row r="32" spans="1:5" ht="15.75">
      <c r="A32" s="56"/>
      <c r="B32" s="56" t="s">
        <v>117</v>
      </c>
      <c r="C32" s="78"/>
    </row>
    <row r="33" spans="1:3" ht="15.75">
      <c r="A33" s="56">
        <v>100198000</v>
      </c>
      <c r="B33" s="56" t="s">
        <v>116</v>
      </c>
      <c r="C33" s="42"/>
    </row>
    <row r="34" spans="1:3" ht="15.75">
      <c r="A34" s="56">
        <v>100198001</v>
      </c>
      <c r="B34" s="56" t="s">
        <v>115</v>
      </c>
      <c r="C34" s="78"/>
    </row>
    <row r="35" spans="1:3" ht="15.75">
      <c r="A35" s="56"/>
      <c r="B35" s="76" t="s">
        <v>114</v>
      </c>
      <c r="C35" s="75"/>
    </row>
    <row r="36" spans="1:3" ht="15.75">
      <c r="A36" s="77"/>
    </row>
    <row r="37" spans="1:3" ht="15.75">
      <c r="B37" s="76" t="s">
        <v>113</v>
      </c>
      <c r="C37" s="75">
        <f>+C24+C35</f>
        <v>3847441.5700000003</v>
      </c>
    </row>
  </sheetData>
  <mergeCells count="7">
    <mergeCell ref="A7:A9"/>
    <mergeCell ref="B1:C1"/>
    <mergeCell ref="B2:C2"/>
    <mergeCell ref="B3:C3"/>
    <mergeCell ref="B4:C4"/>
    <mergeCell ref="B7:B9"/>
    <mergeCell ref="C7:C10"/>
  </mergeCells>
  <pageMargins left="0.11811023622047245" right="0.11811023622047245" top="0.74803149606299213" bottom="0.74803149606299213" header="0.31496062992125984" footer="0.31496062992125984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21"/>
  <sheetViews>
    <sheetView workbookViewId="0">
      <selection activeCell="D13" sqref="D13"/>
    </sheetView>
  </sheetViews>
  <sheetFormatPr baseColWidth="10" defaultRowHeight="15"/>
  <cols>
    <col min="1" max="1" width="80.7109375" customWidth="1"/>
    <col min="2" max="2" width="16.4257812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8.75">
      <c r="A2" s="139" t="s">
        <v>63</v>
      </c>
      <c r="B2" s="139"/>
    </row>
    <row r="3" spans="1:2" ht="18.75">
      <c r="A3" s="139" t="str">
        <f>+'ESTADO DE SITUACION'!B4</f>
        <v>Al 31 de MARZO de 2026</v>
      </c>
      <c r="B3" s="139"/>
    </row>
    <row r="4" spans="1:2" ht="18.75">
      <c r="A4" s="139" t="s">
        <v>2</v>
      </c>
      <c r="B4" s="139"/>
    </row>
    <row r="8" spans="1:2">
      <c r="A8" s="140" t="s">
        <v>64</v>
      </c>
      <c r="B8" s="143" t="s">
        <v>58</v>
      </c>
    </row>
    <row r="9" spans="1:2">
      <c r="A9" s="141"/>
      <c r="B9" s="144"/>
    </row>
    <row r="10" spans="1:2">
      <c r="A10" s="142"/>
      <c r="B10" s="145"/>
    </row>
    <row r="11" spans="1:2" ht="15.75">
      <c r="A11" s="44" t="s">
        <v>65</v>
      </c>
      <c r="B11" s="42"/>
    </row>
    <row r="12" spans="1:2" ht="15.75">
      <c r="A12" s="45" t="s">
        <v>66</v>
      </c>
      <c r="B12" s="42"/>
    </row>
    <row r="13" spans="1:2" ht="15.75">
      <c r="A13" s="45" t="s">
        <v>67</v>
      </c>
      <c r="B13" s="46"/>
    </row>
    <row r="14" spans="1:2" ht="15.75">
      <c r="A14" s="45" t="s">
        <v>147</v>
      </c>
      <c r="B14" s="133">
        <v>6400145.6299999999</v>
      </c>
    </row>
    <row r="15" spans="1:2" ht="15.75">
      <c r="A15" s="45" t="s">
        <v>68</v>
      </c>
      <c r="B15" s="46"/>
    </row>
    <row r="16" spans="1:2" ht="15.75">
      <c r="A16" s="47" t="s">
        <v>69</v>
      </c>
      <c r="B16" s="125">
        <f>+B11+B12+B13+B14+B15</f>
        <v>6400145.6299999999</v>
      </c>
    </row>
    <row r="17" spans="1:2">
      <c r="A17" s="48"/>
      <c r="B17" s="49"/>
    </row>
    <row r="18" spans="1:2">
      <c r="A18" s="48"/>
      <c r="B18" s="49"/>
    </row>
    <row r="19" spans="1:2">
      <c r="A19" s="48"/>
      <c r="B19" s="49"/>
    </row>
    <row r="20" spans="1:2">
      <c r="A20" s="48"/>
      <c r="B20" s="49"/>
    </row>
    <row r="21" spans="1:2">
      <c r="A21" s="48"/>
      <c r="B21" s="49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22"/>
  <sheetViews>
    <sheetView workbookViewId="0">
      <selection activeCell="B13" sqref="B13"/>
    </sheetView>
  </sheetViews>
  <sheetFormatPr baseColWidth="10" defaultRowHeight="15"/>
  <cols>
    <col min="1" max="1" width="48" bestFit="1" customWidth="1"/>
    <col min="2" max="2" width="20.2851562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8.75">
      <c r="A2" s="139" t="s">
        <v>56</v>
      </c>
      <c r="B2" s="139"/>
    </row>
    <row r="3" spans="1:2" ht="18.75">
      <c r="A3" s="139" t="str">
        <f>+'ESTADO DE SITUACION'!B4</f>
        <v>Al 31 de MARZO de 2026</v>
      </c>
      <c r="B3" s="139"/>
    </row>
    <row r="4" spans="1:2" ht="18.75">
      <c r="A4" s="139" t="s">
        <v>2</v>
      </c>
      <c r="B4" s="139"/>
    </row>
    <row r="5" spans="1:2" ht="15.75">
      <c r="A5" s="39"/>
    </row>
    <row r="7" spans="1:2">
      <c r="A7" s="146" t="s">
        <v>57</v>
      </c>
      <c r="B7" s="143" t="s">
        <v>58</v>
      </c>
    </row>
    <row r="8" spans="1:2">
      <c r="A8" s="147"/>
      <c r="B8" s="144"/>
    </row>
    <row r="9" spans="1:2">
      <c r="A9" s="148"/>
      <c r="B9" s="145"/>
    </row>
    <row r="10" spans="1:2" ht="15.75">
      <c r="A10" s="40" t="s">
        <v>59</v>
      </c>
      <c r="B10" s="93">
        <f>546063.45+131299.8</f>
        <v>677363.25</v>
      </c>
    </row>
    <row r="11" spans="1:2" ht="15.75">
      <c r="A11" s="41" t="s">
        <v>60</v>
      </c>
      <c r="B11" s="93">
        <v>19231000.460000001</v>
      </c>
    </row>
    <row r="12" spans="1:2" ht="15.75">
      <c r="A12" s="41" t="s">
        <v>61</v>
      </c>
      <c r="B12" s="73">
        <v>1008903</v>
      </c>
    </row>
    <row r="13" spans="1:2">
      <c r="A13" s="43" t="s">
        <v>62</v>
      </c>
      <c r="B13" s="94">
        <f>SUM(B10:B12)</f>
        <v>20917266.710000001</v>
      </c>
    </row>
    <row r="22" spans="3:3">
      <c r="C22" t="s">
        <v>23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orientation="portrait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B12"/>
  <sheetViews>
    <sheetView workbookViewId="0">
      <selection activeCell="B11" sqref="B11"/>
    </sheetView>
  </sheetViews>
  <sheetFormatPr baseColWidth="10" defaultRowHeight="15"/>
  <cols>
    <col min="1" max="1" width="38.42578125" bestFit="1" customWidth="1"/>
    <col min="2" max="2" width="22.2851562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8.75">
      <c r="A2" s="139" t="s">
        <v>70</v>
      </c>
      <c r="B2" s="139"/>
    </row>
    <row r="3" spans="1:2" ht="18.75">
      <c r="A3" s="139" t="str">
        <f>+'ESTADO DE SITUACION'!B4</f>
        <v>Al 31 de MARZO de 2026</v>
      </c>
      <c r="B3" s="139"/>
    </row>
    <row r="4" spans="1:2" ht="18.75">
      <c r="A4" s="139" t="s">
        <v>2</v>
      </c>
      <c r="B4" s="139"/>
    </row>
    <row r="5" spans="1:2" ht="18.75">
      <c r="A5" s="50"/>
      <c r="B5" s="50"/>
    </row>
    <row r="6" spans="1:2" ht="15.75">
      <c r="B6" s="51"/>
    </row>
    <row r="7" spans="1:2" ht="15.75">
      <c r="B7" s="51"/>
    </row>
    <row r="8" spans="1:2">
      <c r="A8" s="140" t="s">
        <v>64</v>
      </c>
      <c r="B8" s="143" t="s">
        <v>58</v>
      </c>
    </row>
    <row r="9" spans="1:2">
      <c r="A9" s="141"/>
      <c r="B9" s="144"/>
    </row>
    <row r="10" spans="1:2">
      <c r="A10" s="142"/>
      <c r="B10" s="145"/>
    </row>
    <row r="11" spans="1:2" ht="15.75">
      <c r="A11" s="52" t="s">
        <v>71</v>
      </c>
      <c r="B11" s="91">
        <v>14746311.439999998</v>
      </c>
    </row>
    <row r="12" spans="1:2" ht="15.75">
      <c r="A12" s="53" t="s">
        <v>72</v>
      </c>
      <c r="B12" s="92">
        <f>+B11</f>
        <v>14746311.439999998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9"/>
  <sheetViews>
    <sheetView workbookViewId="0">
      <selection activeCell="B21" sqref="A1:B21"/>
    </sheetView>
  </sheetViews>
  <sheetFormatPr baseColWidth="10" defaultRowHeight="15"/>
  <cols>
    <col min="1" max="1" width="36.140625" bestFit="1" customWidth="1"/>
    <col min="2" max="2" width="21" customWidth="1"/>
  </cols>
  <sheetData>
    <row r="1" spans="1:5" ht="15.75">
      <c r="A1" s="135" t="str">
        <f>+'ESTADO DE SITUACION'!B2</f>
        <v>HOSPITAL PRO. INMACULADA CONCEPCION</v>
      </c>
      <c r="B1" s="135"/>
    </row>
    <row r="2" spans="1:5" ht="18.75">
      <c r="A2" s="139" t="s">
        <v>73</v>
      </c>
      <c r="B2" s="139"/>
    </row>
    <row r="3" spans="1:5" ht="18.75">
      <c r="A3" s="139" t="str">
        <f>+'ESTADO DE SITUACION'!B4</f>
        <v>Al 31 de MARZO de 2026</v>
      </c>
      <c r="B3" s="139"/>
    </row>
    <row r="4" spans="1:5" ht="18.75">
      <c r="A4" s="139" t="s">
        <v>2</v>
      </c>
      <c r="B4" s="139"/>
    </row>
    <row r="5" spans="1:5" ht="15.75">
      <c r="B5" s="51"/>
    </row>
    <row r="6" spans="1:5" ht="15.75">
      <c r="B6" s="51"/>
    </row>
    <row r="7" spans="1:5" ht="15.75">
      <c r="B7" s="51"/>
    </row>
    <row r="8" spans="1:5">
      <c r="A8" s="140" t="s">
        <v>64</v>
      </c>
      <c r="B8" s="143" t="s">
        <v>58</v>
      </c>
    </row>
    <row r="9" spans="1:5">
      <c r="A9" s="141"/>
      <c r="B9" s="144"/>
    </row>
    <row r="10" spans="1:5">
      <c r="A10" s="142"/>
      <c r="B10" s="145"/>
    </row>
    <row r="11" spans="1:5" ht="15.75">
      <c r="A11" s="54" t="s">
        <v>74</v>
      </c>
      <c r="B11" s="71"/>
    </row>
    <row r="12" spans="1:5" ht="15.75">
      <c r="A12" s="54" t="s">
        <v>75</v>
      </c>
      <c r="B12" s="71">
        <v>0</v>
      </c>
      <c r="C12" t="s">
        <v>23</v>
      </c>
      <c r="D12" t="s">
        <v>23</v>
      </c>
      <c r="E12" t="s">
        <v>23</v>
      </c>
    </row>
    <row r="13" spans="1:5" ht="15.75">
      <c r="A13" s="56" t="s">
        <v>76</v>
      </c>
      <c r="B13" s="72">
        <v>0</v>
      </c>
      <c r="E13" t="s">
        <v>23</v>
      </c>
    </row>
    <row r="14" spans="1:5" ht="15.75">
      <c r="A14" s="56" t="s">
        <v>77</v>
      </c>
      <c r="B14" s="72"/>
    </row>
    <row r="15" spans="1:5" ht="15.75">
      <c r="A15" s="56" t="s">
        <v>78</v>
      </c>
      <c r="B15" s="73"/>
    </row>
    <row r="16" spans="1:5" ht="15.75">
      <c r="A16" s="56" t="s">
        <v>79</v>
      </c>
      <c r="B16" s="73">
        <v>0</v>
      </c>
    </row>
    <row r="17" spans="1:4" ht="15.75">
      <c r="A17" s="57" t="s">
        <v>80</v>
      </c>
      <c r="B17" s="73"/>
    </row>
    <row r="18" spans="1:4" ht="15.75">
      <c r="A18" s="57" t="s">
        <v>81</v>
      </c>
      <c r="B18" s="73"/>
    </row>
    <row r="19" spans="1:4" ht="15.75">
      <c r="A19" s="47" t="s">
        <v>82</v>
      </c>
      <c r="B19" s="70">
        <f>SUM(B11:B18)</f>
        <v>0</v>
      </c>
      <c r="D19" s="82"/>
    </row>
  </sheetData>
  <mergeCells count="6">
    <mergeCell ref="A1:B1"/>
    <mergeCell ref="A2:B2"/>
    <mergeCell ref="A3:B3"/>
    <mergeCell ref="A4:B4"/>
    <mergeCell ref="A8:A10"/>
    <mergeCell ref="B8:B10"/>
  </mergeCells>
  <pageMargins left="0.25" right="0.25" top="0.75" bottom="0.75" header="0.3" footer="0.3"/>
  <pageSetup paperSize="9" orientation="portrait" horizontalDpi="0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40"/>
  <sheetViews>
    <sheetView workbookViewId="0">
      <selection activeCell="F43" sqref="A1:F43"/>
    </sheetView>
  </sheetViews>
  <sheetFormatPr baseColWidth="10" defaultRowHeight="15"/>
  <cols>
    <col min="3" max="3" width="39.42578125" customWidth="1"/>
    <col min="5" max="5" width="19.7109375" customWidth="1"/>
    <col min="6" max="6" width="22.140625" customWidth="1"/>
    <col min="7" max="7" width="13.140625" bestFit="1" customWidth="1"/>
    <col min="8" max="8" width="12.28515625" bestFit="1" customWidth="1"/>
  </cols>
  <sheetData>
    <row r="1" spans="1:8">
      <c r="A1" s="2"/>
      <c r="B1" s="2"/>
      <c r="C1" s="2"/>
      <c r="D1" s="2"/>
      <c r="E1" s="2"/>
      <c r="F1" s="1"/>
    </row>
    <row r="2" spans="1:8" ht="15.75">
      <c r="A2" s="2"/>
      <c r="B2" s="135" t="str">
        <f>+'ESTADO DE SITUACION'!B2</f>
        <v>HOSPITAL PRO. INMACULADA CONCEPCION</v>
      </c>
      <c r="C2" s="135"/>
      <c r="D2" s="135"/>
      <c r="E2" s="135"/>
      <c r="F2" s="1"/>
    </row>
    <row r="3" spans="1:8" ht="15.75">
      <c r="A3" s="2"/>
      <c r="B3" s="150" t="s">
        <v>83</v>
      </c>
      <c r="C3" s="150"/>
      <c r="D3" s="150"/>
      <c r="E3" s="150"/>
      <c r="F3" s="1"/>
    </row>
    <row r="4" spans="1:8" ht="15.75">
      <c r="A4" s="2"/>
      <c r="B4" s="151" t="str">
        <f>"Del ejercicio terminado "&amp;'ESTADO DE SITUACION'!B4</f>
        <v>Del ejercicio terminado Al 31 de MARZO de 2026</v>
      </c>
      <c r="C4" s="135"/>
      <c r="D4" s="135"/>
      <c r="E4" s="135"/>
      <c r="F4" s="1"/>
    </row>
    <row r="5" spans="1:8" ht="15.75">
      <c r="A5" s="2"/>
      <c r="B5" s="135" t="s">
        <v>2</v>
      </c>
      <c r="C5" s="135"/>
      <c r="D5" s="135"/>
      <c r="E5" s="135"/>
      <c r="F5" s="1"/>
    </row>
    <row r="6" spans="1:8">
      <c r="A6" s="2"/>
      <c r="B6" s="2"/>
      <c r="C6" s="4"/>
      <c r="D6" s="4"/>
      <c r="E6" s="2"/>
      <c r="F6" s="1"/>
    </row>
    <row r="7" spans="1:8">
      <c r="A7" s="2"/>
      <c r="B7" s="2"/>
      <c r="C7" s="2"/>
      <c r="D7" s="2"/>
      <c r="E7" s="59">
        <v>2025</v>
      </c>
      <c r="F7" s="1"/>
    </row>
    <row r="8" spans="1:8">
      <c r="A8" s="2"/>
      <c r="B8" s="7" t="s">
        <v>84</v>
      </c>
      <c r="C8" s="8"/>
      <c r="D8" s="8"/>
      <c r="E8" s="9"/>
      <c r="F8" s="1"/>
    </row>
    <row r="9" spans="1:8">
      <c r="A9" s="2"/>
      <c r="B9" s="2"/>
      <c r="C9" s="2" t="s">
        <v>85</v>
      </c>
      <c r="D9" s="2"/>
      <c r="E9" s="13"/>
      <c r="F9" s="1"/>
    </row>
    <row r="10" spans="1:8">
      <c r="A10" s="2"/>
      <c r="B10" s="2"/>
      <c r="C10" s="2" t="s">
        <v>86</v>
      </c>
      <c r="D10" s="2"/>
      <c r="E10" s="13">
        <v>0</v>
      </c>
      <c r="F10" s="1"/>
    </row>
    <row r="11" spans="1:8">
      <c r="A11" s="2"/>
      <c r="B11" s="2"/>
      <c r="C11" s="2" t="s">
        <v>87</v>
      </c>
      <c r="D11" s="2"/>
      <c r="E11" s="63">
        <f>+'NOTA 17'!B26</f>
        <v>4764175.24</v>
      </c>
      <c r="F11" s="1"/>
      <c r="H11" s="131"/>
    </row>
    <row r="12" spans="1:8">
      <c r="A12" s="2"/>
      <c r="B12" s="2"/>
      <c r="C12" s="2" t="s">
        <v>88</v>
      </c>
      <c r="D12" s="2"/>
      <c r="E12" s="64"/>
      <c r="F12" s="31"/>
    </row>
    <row r="13" spans="1:8">
      <c r="A13" s="2"/>
      <c r="B13" s="7" t="s">
        <v>89</v>
      </c>
      <c r="C13" s="2"/>
      <c r="D13" s="2"/>
      <c r="E13" s="62">
        <f>SUM(E9:E12)</f>
        <v>4764175.24</v>
      </c>
      <c r="F13" s="1"/>
      <c r="G13" s="123"/>
    </row>
    <row r="14" spans="1:8">
      <c r="A14" s="2"/>
      <c r="B14" s="2"/>
      <c r="C14" s="2" t="s">
        <v>23</v>
      </c>
      <c r="D14" s="2"/>
      <c r="E14" s="63"/>
      <c r="F14" s="1"/>
    </row>
    <row r="15" spans="1:8">
      <c r="A15" s="2"/>
      <c r="B15" s="7" t="s">
        <v>90</v>
      </c>
      <c r="C15" s="2"/>
      <c r="D15" s="2"/>
      <c r="E15" s="65"/>
      <c r="F15" s="1"/>
    </row>
    <row r="16" spans="1:8">
      <c r="A16" s="2"/>
      <c r="B16" s="2"/>
      <c r="C16" s="2" t="s">
        <v>91</v>
      </c>
      <c r="D16" s="2"/>
      <c r="E16" s="63">
        <f>+'NOTAS 18 A LA 22'!B9+'NOTAS 18 A LA 22'!B10</f>
        <v>0</v>
      </c>
      <c r="F16" s="20"/>
      <c r="G16" s="127"/>
      <c r="H16" s="127"/>
    </row>
    <row r="17" spans="1:7">
      <c r="A17" s="2"/>
      <c r="B17" s="2"/>
      <c r="C17" s="2" t="s">
        <v>92</v>
      </c>
      <c r="D17" s="2"/>
      <c r="E17" s="63"/>
      <c r="F17" s="1"/>
    </row>
    <row r="18" spans="1:7">
      <c r="A18" s="2"/>
      <c r="B18" s="2"/>
      <c r="C18" s="2" t="s">
        <v>93</v>
      </c>
      <c r="D18" s="2"/>
      <c r="E18" s="63">
        <f>+'NOTAS 18 A LA 22'!B46-E16</f>
        <v>10317239.289999999</v>
      </c>
      <c r="F18" s="1"/>
      <c r="G18" s="128"/>
    </row>
    <row r="19" spans="1:7">
      <c r="A19" s="2"/>
      <c r="B19" s="2"/>
      <c r="C19" s="2" t="s">
        <v>94</v>
      </c>
      <c r="D19" s="2"/>
      <c r="E19" s="63">
        <v>0</v>
      </c>
      <c r="F19" s="1"/>
    </row>
    <row r="20" spans="1:7">
      <c r="A20" s="2"/>
      <c r="B20" s="2"/>
      <c r="C20" s="2" t="s">
        <v>95</v>
      </c>
      <c r="D20" s="2"/>
      <c r="E20" s="63">
        <v>0</v>
      </c>
      <c r="F20" s="1"/>
    </row>
    <row r="21" spans="1:7">
      <c r="A21" s="2"/>
      <c r="B21" s="2"/>
      <c r="C21" s="2" t="s">
        <v>96</v>
      </c>
      <c r="D21" s="2"/>
      <c r="E21" s="63">
        <v>0</v>
      </c>
      <c r="F21" s="1"/>
    </row>
    <row r="22" spans="1:7">
      <c r="A22" s="2"/>
      <c r="B22" s="2"/>
      <c r="C22" s="2" t="s">
        <v>97</v>
      </c>
      <c r="D22" s="2"/>
      <c r="E22" s="64">
        <f>+'NOTAS 18 A LA 22'!B57</f>
        <v>1630.07</v>
      </c>
      <c r="F22" s="1"/>
    </row>
    <row r="23" spans="1:7">
      <c r="A23" s="2"/>
      <c r="B23" s="7" t="s">
        <v>98</v>
      </c>
      <c r="C23" s="2"/>
      <c r="D23" s="2"/>
      <c r="E23" s="62">
        <f>SUM(E16:E22)</f>
        <v>10318869.359999999</v>
      </c>
      <c r="F23" s="1"/>
    </row>
    <row r="24" spans="1:7">
      <c r="A24" s="2"/>
      <c r="B24" s="37"/>
      <c r="C24" s="2"/>
      <c r="D24" s="2"/>
      <c r="E24" s="63"/>
      <c r="F24" s="1"/>
    </row>
    <row r="25" spans="1:7">
      <c r="A25" s="2"/>
      <c r="B25" s="2"/>
      <c r="C25" s="2" t="s">
        <v>99</v>
      </c>
      <c r="D25" s="2"/>
      <c r="E25" s="63">
        <v>0</v>
      </c>
      <c r="F25" s="1"/>
    </row>
    <row r="26" spans="1:7">
      <c r="A26" s="2"/>
      <c r="B26" s="2"/>
      <c r="C26" s="2"/>
      <c r="D26" s="2"/>
      <c r="E26" s="63"/>
      <c r="F26" s="1"/>
    </row>
    <row r="27" spans="1:7">
      <c r="A27" s="2"/>
      <c r="B27" s="2"/>
      <c r="C27" s="2" t="s">
        <v>100</v>
      </c>
      <c r="D27" s="2"/>
      <c r="E27" s="63">
        <v>0</v>
      </c>
      <c r="F27" s="1"/>
    </row>
    <row r="28" spans="1:7">
      <c r="A28" s="2"/>
      <c r="B28" s="2"/>
      <c r="C28" s="2"/>
      <c r="D28" s="2"/>
      <c r="E28" s="63"/>
      <c r="F28" s="1"/>
    </row>
    <row r="29" spans="1:7" ht="15.75" thickBot="1">
      <c r="A29" s="2"/>
      <c r="B29" s="7" t="s">
        <v>48</v>
      </c>
      <c r="C29" s="2"/>
      <c r="D29" s="2"/>
      <c r="E29" s="69">
        <f>+E13-E23+E25+E27</f>
        <v>-5554694.1199999992</v>
      </c>
      <c r="F29" s="1"/>
    </row>
    <row r="30" spans="1:7" ht="15.75" thickTop="1">
      <c r="A30" s="2"/>
      <c r="B30" s="7"/>
      <c r="C30" s="2"/>
      <c r="D30" s="2"/>
      <c r="E30" s="67"/>
      <c r="F30" s="1"/>
    </row>
    <row r="31" spans="1:7">
      <c r="A31" s="2"/>
      <c r="B31" s="37" t="s">
        <v>101</v>
      </c>
      <c r="C31" s="2"/>
      <c r="D31" s="2"/>
      <c r="E31" s="67"/>
      <c r="F31" s="1"/>
    </row>
    <row r="32" spans="1:7">
      <c r="A32" s="2"/>
      <c r="B32" s="7"/>
      <c r="C32" s="2" t="s">
        <v>102</v>
      </c>
      <c r="D32" s="2"/>
      <c r="E32" s="67">
        <v>0</v>
      </c>
      <c r="F32" s="1"/>
    </row>
    <row r="33" spans="1:6">
      <c r="A33" s="2"/>
      <c r="B33" s="2"/>
      <c r="C33" s="2" t="s">
        <v>103</v>
      </c>
      <c r="D33" s="2"/>
      <c r="E33" s="66">
        <v>0</v>
      </c>
      <c r="F33" s="1"/>
    </row>
    <row r="34" spans="1:6" ht="15.75" thickBot="1">
      <c r="A34" s="2"/>
      <c r="B34" s="7"/>
      <c r="C34" s="2"/>
      <c r="D34" s="2"/>
      <c r="E34" s="68">
        <f>SUM(E32:E33)</f>
        <v>0</v>
      </c>
      <c r="F34" s="1"/>
    </row>
    <row r="35" spans="1:6" ht="15.75" thickTop="1">
      <c r="A35" s="2"/>
      <c r="B35" s="7"/>
      <c r="C35" s="2"/>
      <c r="D35" s="2"/>
      <c r="E35" s="13"/>
      <c r="F35" s="1"/>
    </row>
    <row r="36" spans="1:6">
      <c r="A36" s="2"/>
      <c r="B36" s="2"/>
      <c r="C36" s="2"/>
      <c r="D36" s="2"/>
      <c r="E36" s="13"/>
      <c r="F36" s="1"/>
    </row>
    <row r="37" spans="1:6">
      <c r="A37" s="2"/>
      <c r="B37" s="152"/>
      <c r="C37" s="152"/>
      <c r="D37" s="152"/>
      <c r="E37" s="152"/>
      <c r="F37" s="1"/>
    </row>
    <row r="38" spans="1:6">
      <c r="A38" s="2"/>
      <c r="B38" s="2"/>
      <c r="C38" s="7" t="s">
        <v>148</v>
      </c>
      <c r="D38" s="95" t="s">
        <v>104</v>
      </c>
      <c r="E38" s="95"/>
      <c r="F38" s="1"/>
    </row>
    <row r="39" spans="1:6">
      <c r="A39" s="2"/>
      <c r="B39" s="2"/>
      <c r="C39" s="36"/>
      <c r="D39" s="149" t="s">
        <v>55</v>
      </c>
      <c r="E39" s="149"/>
      <c r="F39" s="1"/>
    </row>
    <row r="40" spans="1:6">
      <c r="A40" s="2"/>
      <c r="B40" s="2"/>
      <c r="C40" s="36"/>
      <c r="D40" s="2"/>
      <c r="E40" s="26"/>
      <c r="F40" s="1"/>
    </row>
  </sheetData>
  <mergeCells count="6">
    <mergeCell ref="D39:E39"/>
    <mergeCell ref="B2:E2"/>
    <mergeCell ref="B3:E3"/>
    <mergeCell ref="B4:E4"/>
    <mergeCell ref="B5:E5"/>
    <mergeCell ref="B37:E37"/>
  </mergeCells>
  <pageMargins left="0.25" right="0.25" top="0.75" bottom="0.75" header="0.3" footer="0.3"/>
  <pageSetup paperSize="9" fitToHeight="0" orientation="portrait" horizontalDpi="0" verticalDpi="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"/>
  <sheetViews>
    <sheetView workbookViewId="0">
      <selection activeCell="B14" sqref="B14"/>
    </sheetView>
  </sheetViews>
  <sheetFormatPr baseColWidth="10" defaultRowHeight="15"/>
  <cols>
    <col min="1" max="1" width="52.42578125" customWidth="1"/>
    <col min="2" max="2" width="46.42578125" customWidth="1"/>
    <col min="5" max="5" width="14.140625" bestFit="1" customWidth="1"/>
  </cols>
  <sheetData>
    <row r="1" spans="1:6" ht="18.75">
      <c r="A1" s="139" t="str">
        <f>+'ESTADO DE SITUACION'!B2</f>
        <v>HOSPITAL PRO. INMACULADA CONCEPCION</v>
      </c>
      <c r="B1" s="139"/>
    </row>
    <row r="2" spans="1:6" ht="18.75">
      <c r="A2" s="139" t="s">
        <v>105</v>
      </c>
      <c r="B2" s="139"/>
    </row>
    <row r="3" spans="1:6" ht="18.75">
      <c r="A3" s="139" t="str">
        <f>+'ESTADO DE SITUACION'!B4</f>
        <v>Al 31 de MARZO de 2026</v>
      </c>
      <c r="B3" s="139"/>
    </row>
    <row r="4" spans="1:6" ht="18.75">
      <c r="A4" s="139" t="s">
        <v>2</v>
      </c>
      <c r="B4" s="139"/>
    </row>
    <row r="5" spans="1:6" ht="15.75">
      <c r="A5" s="60"/>
      <c r="B5" s="51"/>
    </row>
    <row r="6" spans="1:6" ht="15.75">
      <c r="A6" s="60"/>
      <c r="B6" s="51"/>
    </row>
    <row r="7" spans="1:6">
      <c r="A7" s="140" t="s">
        <v>64</v>
      </c>
      <c r="B7" s="143" t="s">
        <v>58</v>
      </c>
    </row>
    <row r="8" spans="1:6">
      <c r="A8" s="141"/>
      <c r="B8" s="144"/>
      <c r="E8" s="127"/>
    </row>
    <row r="9" spans="1:6">
      <c r="A9" s="142"/>
      <c r="B9" s="145"/>
    </row>
    <row r="10" spans="1:6" ht="15.75">
      <c r="A10" s="54" t="s">
        <v>106</v>
      </c>
      <c r="B10" s="55"/>
    </row>
    <row r="11" spans="1:6" ht="15.75">
      <c r="A11" s="61" t="s">
        <v>107</v>
      </c>
      <c r="B11" s="73">
        <v>156525</v>
      </c>
    </row>
    <row r="12" spans="1:6" ht="15.75">
      <c r="A12" s="61" t="s">
        <v>108</v>
      </c>
      <c r="B12" s="42">
        <v>0</v>
      </c>
    </row>
    <row r="13" spans="1:6" ht="15.75">
      <c r="A13" s="61" t="s">
        <v>109</v>
      </c>
      <c r="B13" s="73">
        <v>0</v>
      </c>
      <c r="D13" s="82"/>
      <c r="F13" t="s">
        <v>23</v>
      </c>
    </row>
    <row r="14" spans="1:6" ht="15.75">
      <c r="A14" s="61" t="s">
        <v>110</v>
      </c>
      <c r="B14" s="73">
        <v>1103942.9099999999</v>
      </c>
    </row>
    <row r="15" spans="1:6" ht="15.75">
      <c r="A15" s="61" t="s">
        <v>111</v>
      </c>
      <c r="B15" s="42"/>
    </row>
    <row r="16" spans="1:6" ht="15.75">
      <c r="A16" s="53" t="s">
        <v>112</v>
      </c>
      <c r="B16" s="70">
        <f>+B11+B13+B14</f>
        <v>1260467.9099999999</v>
      </c>
    </row>
  </sheetData>
  <mergeCells count="6">
    <mergeCell ref="A1:B1"/>
    <mergeCell ref="A2:B2"/>
    <mergeCell ref="A3:B3"/>
    <mergeCell ref="A4:B4"/>
    <mergeCell ref="A7:A9"/>
    <mergeCell ref="B7:B9"/>
  </mergeCells>
  <pageMargins left="0.25" right="0.25" top="0.75" bottom="0.75" header="0.3" footer="0.3"/>
  <pageSetup paperSize="9" scale="67" orientation="portrait" horizontalDpi="0" verticalDpi="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4"/>
  <sheetViews>
    <sheetView workbookViewId="0">
      <selection activeCell="C20" sqref="A1:C20"/>
    </sheetView>
  </sheetViews>
  <sheetFormatPr baseColWidth="10" defaultRowHeight="15"/>
  <cols>
    <col min="1" max="1" width="50" customWidth="1"/>
    <col min="2" max="2" width="23.7109375" customWidth="1"/>
  </cols>
  <sheetData>
    <row r="1" spans="1:2" ht="15.75">
      <c r="A1" s="135" t="str">
        <f>+'ESTADO DE SITUACION'!B2</f>
        <v>HOSPITAL PRO. INMACULADA CONCEPCION</v>
      </c>
      <c r="B1" s="135"/>
    </row>
    <row r="2" spans="1:2" ht="18.75">
      <c r="A2" s="139" t="s">
        <v>218</v>
      </c>
      <c r="B2" s="139"/>
    </row>
    <row r="3" spans="1:2" ht="18.75">
      <c r="A3" s="139" t="str">
        <f>+'ESTADO DE SITUACION'!B4</f>
        <v>Al 31 de MARZO de 2026</v>
      </c>
      <c r="B3" s="139"/>
    </row>
    <row r="4" spans="1:2" ht="18.75">
      <c r="A4" s="139" t="s">
        <v>2</v>
      </c>
      <c r="B4" s="139"/>
    </row>
    <row r="5" spans="1:2" ht="15.75">
      <c r="B5" s="51"/>
    </row>
    <row r="6" spans="1:2" ht="15.75">
      <c r="B6" s="51"/>
    </row>
    <row r="7" spans="1:2" ht="15.75">
      <c r="B7" s="51"/>
    </row>
    <row r="8" spans="1:2">
      <c r="A8" s="153" t="s">
        <v>64</v>
      </c>
      <c r="B8" s="143" t="s">
        <v>58</v>
      </c>
    </row>
    <row r="9" spans="1:2">
      <c r="A9" s="154"/>
      <c r="B9" s="144"/>
    </row>
    <row r="10" spans="1:2">
      <c r="A10" s="155"/>
      <c r="B10" s="145"/>
    </row>
    <row r="11" spans="1:2" ht="15.75">
      <c r="A11" s="115" t="s">
        <v>219</v>
      </c>
      <c r="B11" s="116">
        <v>0</v>
      </c>
    </row>
    <row r="12" spans="1:2" ht="15.75">
      <c r="A12" s="117" t="s">
        <v>220</v>
      </c>
      <c r="B12" s="116">
        <v>0</v>
      </c>
    </row>
    <row r="13" spans="1:2" ht="15.75">
      <c r="A13" s="88" t="s">
        <v>222</v>
      </c>
      <c r="B13" s="116">
        <v>0</v>
      </c>
    </row>
    <row r="14" spans="1:2" ht="15.75">
      <c r="A14" s="53" t="s">
        <v>221</v>
      </c>
      <c r="B14" s="58">
        <f>SUM(B11:B13)</f>
        <v>0</v>
      </c>
    </row>
  </sheetData>
  <mergeCells count="6">
    <mergeCell ref="A1:B1"/>
    <mergeCell ref="A2:B2"/>
    <mergeCell ref="A3:B3"/>
    <mergeCell ref="A4:B4"/>
    <mergeCell ref="A8:A10"/>
    <mergeCell ref="B8:B10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1</vt:i4>
      </vt:variant>
    </vt:vector>
  </HeadingPairs>
  <TitlesOfParts>
    <vt:vector size="12" baseType="lpstr">
      <vt:lpstr>ESTADO DE SITUACION</vt:lpstr>
      <vt:lpstr>Nota 7 Efectivo</vt:lpstr>
      <vt:lpstr>NDR 8</vt:lpstr>
      <vt:lpstr>NDR 9</vt:lpstr>
      <vt:lpstr>NDR 11</vt:lpstr>
      <vt:lpstr>NDR 12</vt:lpstr>
      <vt:lpstr>ESTADO DE RENDIMIENTO FINANCIER</vt:lpstr>
      <vt:lpstr>nota 13</vt:lpstr>
      <vt:lpstr>NOTA 16</vt:lpstr>
      <vt:lpstr>NOTA 17</vt:lpstr>
      <vt:lpstr>NOTAS 18 A LA 22</vt:lpstr>
      <vt:lpstr>'Nota 7 Efectivo'!Área_de_impresión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2026-03-10T12:56:53Z</cp:lastPrinted>
  <dcterms:created xsi:type="dcterms:W3CDTF">2023-03-03T18:35:30Z</dcterms:created>
  <dcterms:modified xsi:type="dcterms:W3CDTF">2026-04-08T13:27:46Z</dcterms:modified>
</cp:coreProperties>
</file>